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wlsmat.sharepoint.com/sites/OWLSMAT-CFO-Finance/Shared Documents/CFO/5. Finance/Accountants/Year Ending August 2026/Projections to end of year/"/>
    </mc:Choice>
  </mc:AlternateContent>
  <xr:revisionPtr revIDLastSave="23" documentId="8_{2A6BB1AC-8142-40BC-A536-DEEC15501D76}" xr6:coauthVersionLast="47" xr6:coauthVersionMax="47" xr10:uidLastSave="{CCE50339-FE6C-4F0E-AA79-A3D72A22513E}"/>
  <bookViews>
    <workbookView xWindow="-120" yWindow="-120" windowWidth="29040" windowHeight="15720" xr2:uid="{D3736FA8-2F57-4EC8-A958-7D71DFCF41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25" i="1" l="1"/>
  <c r="G78" i="1" l="1"/>
  <c r="G71" i="1"/>
  <c r="G83" i="1"/>
  <c r="G76" i="1"/>
  <c r="G72" i="1"/>
  <c r="G48" i="1"/>
  <c r="E109" i="1"/>
  <c r="F109" i="1"/>
  <c r="G109" i="1"/>
  <c r="G111" i="1" s="1"/>
  <c r="E110" i="1"/>
  <c r="F110" i="1"/>
  <c r="G110" i="1"/>
  <c r="D110" i="1"/>
  <c r="D111" i="1" s="1"/>
  <c r="D109" i="1"/>
  <c r="D113" i="1" s="1"/>
  <c r="E105" i="1"/>
  <c r="F105" i="1"/>
  <c r="D105" i="1"/>
  <c r="E104" i="1"/>
  <c r="F104" i="1"/>
  <c r="D104" i="1"/>
  <c r="G116" i="1"/>
  <c r="H116" i="1" s="1"/>
  <c r="F116" i="1"/>
  <c r="E116" i="1"/>
  <c r="D116" i="1"/>
  <c r="D114" i="1"/>
  <c r="F111" i="1"/>
  <c r="E111" i="1"/>
  <c r="H110" i="1"/>
  <c r="H108" i="1"/>
  <c r="F106" i="1"/>
  <c r="E106" i="1"/>
  <c r="F114" i="1"/>
  <c r="D106" i="1"/>
  <c r="F113" i="1"/>
  <c r="E113" i="1"/>
  <c r="H102" i="1"/>
  <c r="H101" i="1"/>
  <c r="H98" i="1"/>
  <c r="H97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5" i="1"/>
  <c r="H44" i="1"/>
  <c r="H43" i="1"/>
  <c r="H42" i="1"/>
  <c r="H41" i="1"/>
  <c r="H40" i="1"/>
  <c r="H39" i="1"/>
  <c r="H36" i="1"/>
  <c r="H35" i="1"/>
  <c r="H34" i="1"/>
  <c r="H33" i="1"/>
  <c r="H32" i="1"/>
  <c r="H31" i="1"/>
  <c r="H30" i="1"/>
  <c r="H29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E37" i="1"/>
  <c r="F37" i="1"/>
  <c r="G37" i="1"/>
  <c r="H37" i="1" s="1"/>
  <c r="E27" i="1"/>
  <c r="F27" i="1"/>
  <c r="G27" i="1"/>
  <c r="G104" i="1" s="1"/>
  <c r="G113" i="1" s="1"/>
  <c r="D27" i="1"/>
  <c r="D37" i="1"/>
  <c r="E73" i="1"/>
  <c r="F73" i="1"/>
  <c r="G73" i="1"/>
  <c r="G105" i="1" s="1"/>
  <c r="E45" i="1"/>
  <c r="F45" i="1"/>
  <c r="G45" i="1"/>
  <c r="D45" i="1"/>
  <c r="D73" i="1"/>
  <c r="E102" i="1"/>
  <c r="F102" i="1"/>
  <c r="G102" i="1"/>
  <c r="E99" i="1"/>
  <c r="F99" i="1"/>
  <c r="G99" i="1"/>
  <c r="H99" i="1" s="1"/>
  <c r="E95" i="1"/>
  <c r="F95" i="1"/>
  <c r="G95" i="1"/>
  <c r="H95" i="1" s="1"/>
  <c r="D95" i="1"/>
  <c r="D99" i="1"/>
  <c r="D102" i="1"/>
  <c r="H27" i="1" l="1"/>
  <c r="G114" i="1"/>
  <c r="G115" i="1" s="1"/>
  <c r="G117" i="1" s="1"/>
  <c r="H73" i="1"/>
  <c r="H111" i="1"/>
  <c r="E114" i="1"/>
  <c r="D115" i="1"/>
  <c r="D117" i="1" s="1"/>
  <c r="H105" i="1"/>
  <c r="E115" i="1"/>
  <c r="H113" i="1"/>
  <c r="F115" i="1"/>
  <c r="F117" i="1" s="1"/>
  <c r="H104" i="1"/>
  <c r="H109" i="1"/>
  <c r="G106" i="1"/>
  <c r="H106" i="1" s="1"/>
  <c r="H114" i="1" l="1"/>
  <c r="E117" i="1"/>
  <c r="H117" i="1" s="1"/>
  <c r="H115" i="1"/>
</calcChain>
</file>

<file path=xl/sharedStrings.xml><?xml version="1.0" encoding="utf-8"?>
<sst xmlns="http://schemas.openxmlformats.org/spreadsheetml/2006/main" count="210" uniqueCount="210">
  <si>
    <t>BvAvC by COST CENTRE</t>
  </si>
  <si>
    <t>Data</t>
  </si>
  <si>
    <t>Y</t>
  </si>
  <si>
    <t>Group</t>
  </si>
  <si>
    <t>Cost Centre</t>
  </si>
  <si>
    <t>Cost Centre Description</t>
  </si>
  <si>
    <t>Curr. Budget</t>
  </si>
  <si>
    <t>Actual.</t>
  </si>
  <si>
    <t>Commitments</t>
  </si>
  <si>
    <t>Oth. Commitments</t>
  </si>
  <si>
    <t>Total.</t>
  </si>
  <si>
    <t>1. Income</t>
  </si>
  <si>
    <t>IN1001</t>
  </si>
  <si>
    <t>GAG</t>
  </si>
  <si>
    <t>IN1002</t>
  </si>
  <si>
    <t>Pupil Premium Income</t>
  </si>
  <si>
    <t>IN1003</t>
  </si>
  <si>
    <t>PE &amp; Sports Grant Income</t>
  </si>
  <si>
    <t>IN1004</t>
  </si>
  <si>
    <t>UIFSM Income</t>
  </si>
  <si>
    <t>IN1005</t>
  </si>
  <si>
    <t>DfE/EFA Grants</t>
  </si>
  <si>
    <t>IN1006</t>
  </si>
  <si>
    <t>Rates Reimbursement</t>
  </si>
  <si>
    <t>IN1007</t>
  </si>
  <si>
    <t>Other Government Grants/Income</t>
  </si>
  <si>
    <t>IN2001</t>
  </si>
  <si>
    <t>High Needs Funding</t>
  </si>
  <si>
    <t>IN2002</t>
  </si>
  <si>
    <t>Other LA Revenue Grants</t>
  </si>
  <si>
    <t>IN3001</t>
  </si>
  <si>
    <t>Rent / Lettings Income</t>
  </si>
  <si>
    <t>IN3003</t>
  </si>
  <si>
    <t>School Meals Income</t>
  </si>
  <si>
    <t>IN3004</t>
  </si>
  <si>
    <t>Other Trading Income</t>
  </si>
  <si>
    <t>IN3005</t>
  </si>
  <si>
    <t>Childcare Income - Breakfast &amp; After School Club</t>
  </si>
  <si>
    <t>IN3007</t>
  </si>
  <si>
    <t>Clubs Income</t>
  </si>
  <si>
    <t>IN3008</t>
  </si>
  <si>
    <t>Trip Income</t>
  </si>
  <si>
    <t>IN4001</t>
  </si>
  <si>
    <t>Parental Income</t>
  </si>
  <si>
    <t>IN4002</t>
  </si>
  <si>
    <t>Insurance Income</t>
  </si>
  <si>
    <t>IN4003</t>
  </si>
  <si>
    <t>Other Income</t>
  </si>
  <si>
    <t>IN4004</t>
  </si>
  <si>
    <t>Donations</t>
  </si>
  <si>
    <t>IN4006</t>
  </si>
  <si>
    <t>Bank Interest</t>
  </si>
  <si>
    <t>1. Income Total</t>
  </si>
  <si>
    <t>2. Staff Spend</t>
  </si>
  <si>
    <t>ST1000</t>
  </si>
  <si>
    <t>Wages - Leadership</t>
  </si>
  <si>
    <t>ST1001</t>
  </si>
  <si>
    <t>Wages - Teachers</t>
  </si>
  <si>
    <t>ST1002</t>
  </si>
  <si>
    <t>Wages - Supply Staff</t>
  </si>
  <si>
    <t>ST1004</t>
  </si>
  <si>
    <t>Wages - Education Support</t>
  </si>
  <si>
    <t>ST1007</t>
  </si>
  <si>
    <t>Wages - Finance &amp; Admin Staff</t>
  </si>
  <si>
    <t>ST1008</t>
  </si>
  <si>
    <t>Wages - Premises &amp; Cleaning Staff</t>
  </si>
  <si>
    <t>ST1010</t>
  </si>
  <si>
    <t>Wages - Midday Supervisors</t>
  </si>
  <si>
    <t>ST1012</t>
  </si>
  <si>
    <t>DO NOT USE - ex Wages - Childcare Staff</t>
  </si>
  <si>
    <t>2. Staff Spend Total</t>
  </si>
  <si>
    <t>3. Premises Spend</t>
  </si>
  <si>
    <t>PR3001</t>
  </si>
  <si>
    <t>Repairs, Maintenance &amp; Occupancy Costs</t>
  </si>
  <si>
    <t>PR3002</t>
  </si>
  <si>
    <t>Cleaning/Laundry</t>
  </si>
  <si>
    <t>PR3003</t>
  </si>
  <si>
    <t>Utilities</t>
  </si>
  <si>
    <t>PR3004</t>
  </si>
  <si>
    <t>Refuse</t>
  </si>
  <si>
    <t>PR3005</t>
  </si>
  <si>
    <t>Grounds Maintenance</t>
  </si>
  <si>
    <t>PR3006</t>
  </si>
  <si>
    <t>Rates</t>
  </si>
  <si>
    <t>3. Premises Spend Total</t>
  </si>
  <si>
    <t>4. Education Spend</t>
  </si>
  <si>
    <t>ED4000</t>
  </si>
  <si>
    <t>Foundation Stage</t>
  </si>
  <si>
    <t>ED4003</t>
  </si>
  <si>
    <t>Curriculum Resources</t>
  </si>
  <si>
    <t>ED4004</t>
  </si>
  <si>
    <t>Pupil Premium</t>
  </si>
  <si>
    <t>ED4005</t>
  </si>
  <si>
    <t>Art</t>
  </si>
  <si>
    <t>ED4006</t>
  </si>
  <si>
    <t>Cooking</t>
  </si>
  <si>
    <t>ED4007</t>
  </si>
  <si>
    <t>Design &amp; Technology</t>
  </si>
  <si>
    <t>ED4008</t>
  </si>
  <si>
    <t>Eco/Healthy Schools</t>
  </si>
  <si>
    <t>ED4009</t>
  </si>
  <si>
    <t>Geography</t>
  </si>
  <si>
    <t>ED4010</t>
  </si>
  <si>
    <t>History</t>
  </si>
  <si>
    <t>ED4012</t>
  </si>
  <si>
    <t>Literacy</t>
  </si>
  <si>
    <t>ED4013</t>
  </si>
  <si>
    <t>MFL</t>
  </si>
  <si>
    <t>ED4014</t>
  </si>
  <si>
    <t>Maths</t>
  </si>
  <si>
    <t>ED4015</t>
  </si>
  <si>
    <t>More Able</t>
  </si>
  <si>
    <t>ED4016</t>
  </si>
  <si>
    <t>Music</t>
  </si>
  <si>
    <t>ED4017</t>
  </si>
  <si>
    <t>Outdoor Education</t>
  </si>
  <si>
    <t>ED4018</t>
  </si>
  <si>
    <t>PE</t>
  </si>
  <si>
    <t>ED4019</t>
  </si>
  <si>
    <t>PSHE</t>
  </si>
  <si>
    <t>ED4020</t>
  </si>
  <si>
    <t>RE/Multicultural</t>
  </si>
  <si>
    <t>ED4021</t>
  </si>
  <si>
    <t>School Council</t>
  </si>
  <si>
    <t>ED4022</t>
  </si>
  <si>
    <t>Science</t>
  </si>
  <si>
    <t>ED4023</t>
  </si>
  <si>
    <t>SEN</t>
  </si>
  <si>
    <t>ED4024</t>
  </si>
  <si>
    <t>Library</t>
  </si>
  <si>
    <t>ED4027</t>
  </si>
  <si>
    <t>Professional Support</t>
  </si>
  <si>
    <t>ED4028</t>
  </si>
  <si>
    <t>Performance &amp; Events</t>
  </si>
  <si>
    <t>ED4029</t>
  </si>
  <si>
    <t>Trip Expenditure</t>
  </si>
  <si>
    <t>ED4035</t>
  </si>
  <si>
    <t>ICT Expenditure</t>
  </si>
  <si>
    <t>4. Education Spend Total</t>
  </si>
  <si>
    <t>5. Other Spend</t>
  </si>
  <si>
    <t>EX2004</t>
  </si>
  <si>
    <t>Employee Related Costs</t>
  </si>
  <si>
    <t>EX2005</t>
  </si>
  <si>
    <t>Staff Training</t>
  </si>
  <si>
    <t>EX2006</t>
  </si>
  <si>
    <t>Recruitment &amp; DBS (NOT Governors/Trustees)</t>
  </si>
  <si>
    <t>EX5001</t>
  </si>
  <si>
    <t>Catering /School Dinners</t>
  </si>
  <si>
    <t>EX5002</t>
  </si>
  <si>
    <t>Administration</t>
  </si>
  <si>
    <t>EX5003</t>
  </si>
  <si>
    <t>First Aid</t>
  </si>
  <si>
    <t>EX5004</t>
  </si>
  <si>
    <t>Telephone</t>
  </si>
  <si>
    <t>EX5005</t>
  </si>
  <si>
    <t>Reprographics &amp; Printing</t>
  </si>
  <si>
    <t>EX5007</t>
  </si>
  <si>
    <t>Subscriptions / Licences / Memberships (Non Educ)</t>
  </si>
  <si>
    <t>EX5008</t>
  </si>
  <si>
    <t>Contracts &amp; SLAs (Non-Educ)</t>
  </si>
  <si>
    <t>EX5009</t>
  </si>
  <si>
    <t>Insurance</t>
  </si>
  <si>
    <t>EX5010</t>
  </si>
  <si>
    <t>Hospitality/Gifts</t>
  </si>
  <si>
    <t>EX5012</t>
  </si>
  <si>
    <t>School Improvement</t>
  </si>
  <si>
    <t>EX5013</t>
  </si>
  <si>
    <t>Clerking</t>
  </si>
  <si>
    <t>EX5014</t>
  </si>
  <si>
    <t>Governor Training &amp; Expenses (inc DBS)</t>
  </si>
  <si>
    <t>EX5015</t>
  </si>
  <si>
    <t>Furniture</t>
  </si>
  <si>
    <t>EX5017</t>
  </si>
  <si>
    <t>MAT Top-Slice</t>
  </si>
  <si>
    <t>EX6001</t>
  </si>
  <si>
    <t>Clubs &amp; Wraparound Care Spend</t>
  </si>
  <si>
    <t>EX9001</t>
  </si>
  <si>
    <t>Collaborative Investments</t>
  </si>
  <si>
    <t>EX9011</t>
  </si>
  <si>
    <t>Trading Costs</t>
  </si>
  <si>
    <t>5. Other Spend Total</t>
  </si>
  <si>
    <t>6. Capital Income</t>
  </si>
  <si>
    <t>INCA1001</t>
  </si>
  <si>
    <t>EFA Devolved Financial Capital Income</t>
  </si>
  <si>
    <t>INCA1003</t>
  </si>
  <si>
    <t>Other Capital Income</t>
  </si>
  <si>
    <t>6. Capital Income Total</t>
  </si>
  <si>
    <t>7. Capital Spend</t>
  </si>
  <si>
    <t>EXCA2001</t>
  </si>
  <si>
    <t>Capital Spend - DFC/General</t>
  </si>
  <si>
    <t>7. Capital Spend Total</t>
  </si>
  <si>
    <t>TOTAL Revenue Income</t>
  </si>
  <si>
    <t>TOTAL Revenue Spend</t>
  </si>
  <si>
    <t>Projected Revenue Outturn</t>
  </si>
  <si>
    <t>Capital Grant b/f</t>
  </si>
  <si>
    <t>TOTAL Capital Income</t>
  </si>
  <si>
    <t>TOTAL Capital Spend</t>
  </si>
  <si>
    <t>Projected Capital Outturn</t>
  </si>
  <si>
    <t>TOTAL Combined Income</t>
  </si>
  <si>
    <t>TOTAL Combined Spend</t>
  </si>
  <si>
    <t>Projected Overall Outturn</t>
  </si>
  <si>
    <t>Adjust for Capital Brought Forward</t>
  </si>
  <si>
    <t>Projected Outturn</t>
  </si>
  <si>
    <t>NOTE:  the auditors have said that they will likely ask us to treat the UIFSM preliminary payment as Deferred Income, so this has been included in the above figures</t>
  </si>
  <si>
    <t>If we adjust for this then:</t>
  </si>
  <si>
    <t>Deferred Income re UIFSM Grant</t>
  </si>
  <si>
    <t>CIFLoan Balance Repaid</t>
  </si>
  <si>
    <t>Adjusted Outturn</t>
  </si>
  <si>
    <t>Deficit</t>
  </si>
  <si>
    <t>Surplus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</si>
</sst>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center"/>
    </xf>
    <xf numFmtId="43" fontId="0" fillId="0" borderId="0" xfId="0" applyNumberFormat="1" applyAlignment="1">
      <alignment horizontal="right" vertical="center"/>
    </xf>
    <xf numFmtId="43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43" fontId="2" fillId="2" borderId="0" xfId="0" applyNumberFormat="1" applyFont="1" applyFill="1" applyAlignment="1">
      <alignment horizontal="right" vertical="center"/>
    </xf>
    <xf numFmtId="0" fontId="2" fillId="0" borderId="0" xfId="0" applyFont="1"/>
    <xf numFmtId="0" fontId="2" fillId="0" borderId="1" xfId="0" applyFont="1" applyBorder="1" applyAlignment="1">
      <alignment vertical="center"/>
    </xf>
    <xf numFmtId="43" fontId="2" fillId="0" borderId="1" xfId="0" applyNumberFormat="1" applyFont="1" applyBorder="1" applyAlignment="1">
      <alignment horizontal="right" vertical="center"/>
    </xf>
    <xf numFmtId="43" fontId="2" fillId="0" borderId="1" xfId="0" applyNumberFormat="1" applyFont="1" applyBorder="1" applyAlignment="1">
      <alignment vertical="center"/>
    </xf>
    <xf numFmtId="164" fontId="0" fillId="0" borderId="0" xfId="0" applyNumberFormat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/>
    <xf numFmtId="164" fontId="2" fillId="2" borderId="1" xfId="0" applyNumberFormat="1" applyFont="1" applyFill="1" applyBorder="1"/>
    <xf numFmtId="43" fontId="2" fillId="2" borderId="1" xfId="0" applyNumberFormat="1" applyFont="1" applyFill="1" applyBorder="1" applyAlignment="1">
      <alignment vertical="center"/>
    </xf>
    <xf numFmtId="43" fontId="0" fillId="0" borderId="0" xfId="0" applyNumberFormat="1"/>
    <xf numFmtId="164" fontId="2" fillId="2" borderId="1" xfId="1" applyFont="1" applyFill="1" applyBorder="1"/>
    <xf numFmtId="164" fontId="0" fillId="0" borderId="0" xfId="1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5F2EE-F67A-4C09-A101-1892BC202F5D}">
  <dimension ref="A2:I236"/>
  <sheetViews>
    <sheetView tabSelected="1" topLeftCell="A97" workbookViewId="0">
      <selection activeCell="G104" sqref="G104"/>
    </sheetView>
  </sheetViews>
  <sheetFormatPr defaultColWidth="10.85546875" defaultRowHeight="15" x14ac:dyDescent="0.25"/>
  <cols>
    <col min="1" max="1" width="16.85546875" style="4" customWidth="1"/>
    <col min="2" max="2" width="12.7109375" style="1" customWidth="1"/>
    <col min="3" max="3" width="47.42578125" style="1" bestFit="1" customWidth="1"/>
    <col min="4" max="7" width="17" style="1" customWidth="1"/>
    <col min="8" max="8" width="22.140625" style="1" customWidth="1"/>
    <col min="9" max="16384" width="10.85546875" style="1"/>
  </cols>
  <sheetData>
    <row r="2" spans="1:9" ht="15.95" customHeight="1" x14ac:dyDescent="0.25">
      <c r="A2" s="19"/>
      <c r="B2" s="20" t="s">
        <v>0</v>
      </c>
      <c r="C2" s="20"/>
    </row>
    <row r="3" spans="1:9" ht="15.95" customHeight="1" x14ac:dyDescent="0.25">
      <c r="A3" s="19"/>
      <c r="B3" s="20"/>
      <c r="C3" s="20"/>
    </row>
    <row r="4" spans="1:9" ht="17.25" hidden="1" customHeight="1" x14ac:dyDescent="0.25">
      <c r="A4" s="4" t="s">
        <v>1</v>
      </c>
      <c r="B4" s="1" t="s">
        <v>2</v>
      </c>
    </row>
    <row r="6" spans="1:9" x14ac:dyDescent="0.25">
      <c r="A6" s="5" t="s">
        <v>3</v>
      </c>
      <c r="B6" s="5" t="s">
        <v>4</v>
      </c>
      <c r="C6" s="5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10</v>
      </c>
      <c r="I6"/>
    </row>
    <row r="7" spans="1:9" x14ac:dyDescent="0.25">
      <c r="A7" s="4" t="s">
        <v>11</v>
      </c>
      <c r="B7" s="1" t="s">
        <v>12</v>
      </c>
      <c r="C7" s="1" t="s">
        <v>13</v>
      </c>
      <c r="D7" s="2">
        <v>-2099743.65</v>
      </c>
      <c r="E7" s="3">
        <v>-2099743.7400000002</v>
      </c>
      <c r="F7" s="3">
        <v>0</v>
      </c>
      <c r="G7" s="3"/>
      <c r="H7" s="3">
        <f>SUM(E7:G7)</f>
        <v>-2099743.7400000002</v>
      </c>
      <c r="I7"/>
    </row>
    <row r="8" spans="1:9" x14ac:dyDescent="0.25">
      <c r="B8" s="1" t="s">
        <v>14</v>
      </c>
      <c r="C8" s="1" t="s">
        <v>15</v>
      </c>
      <c r="D8" s="2">
        <v>-82875</v>
      </c>
      <c r="E8" s="3">
        <v>-88472</v>
      </c>
      <c r="F8" s="3">
        <v>0</v>
      </c>
      <c r="G8" s="3"/>
      <c r="H8" s="3">
        <f t="shared" ref="H8:H71" si="0">SUM(E8:G8)</f>
        <v>-88472</v>
      </c>
      <c r="I8"/>
    </row>
    <row r="9" spans="1:9" x14ac:dyDescent="0.25">
      <c r="B9" s="1" t="s">
        <v>16</v>
      </c>
      <c r="C9" s="1" t="s">
        <v>17</v>
      </c>
      <c r="D9" s="2">
        <v>-18970</v>
      </c>
      <c r="E9" s="3">
        <v>-19380</v>
      </c>
      <c r="F9" s="3">
        <v>0</v>
      </c>
      <c r="G9" s="3"/>
      <c r="H9" s="3">
        <f t="shared" si="0"/>
        <v>-19380</v>
      </c>
      <c r="I9"/>
    </row>
    <row r="10" spans="1:9" x14ac:dyDescent="0.25">
      <c r="B10" s="1" t="s">
        <v>18</v>
      </c>
      <c r="C10" s="1" t="s">
        <v>19</v>
      </c>
      <c r="D10" s="2">
        <v>-75000</v>
      </c>
      <c r="E10" s="3">
        <v>-51762</v>
      </c>
      <c r="F10" s="3">
        <v>0</v>
      </c>
      <c r="G10" s="3">
        <v>31369</v>
      </c>
      <c r="H10" s="3">
        <f t="shared" si="0"/>
        <v>-20393</v>
      </c>
      <c r="I10"/>
    </row>
    <row r="11" spans="1:9" x14ac:dyDescent="0.25">
      <c r="B11" s="1" t="s">
        <v>20</v>
      </c>
      <c r="C11" s="1" t="s">
        <v>21</v>
      </c>
      <c r="D11" s="2">
        <v>-74742</v>
      </c>
      <c r="E11" s="3">
        <v>-94107.93</v>
      </c>
      <c r="F11" s="3">
        <v>0</v>
      </c>
      <c r="G11" s="3">
        <v>11188</v>
      </c>
      <c r="H11" s="3">
        <f t="shared" si="0"/>
        <v>-82919.929999999993</v>
      </c>
      <c r="I11"/>
    </row>
    <row r="12" spans="1:9" x14ac:dyDescent="0.25">
      <c r="B12" s="1" t="s">
        <v>22</v>
      </c>
      <c r="C12" s="1" t="s">
        <v>23</v>
      </c>
      <c r="D12" s="2">
        <v>-14710.36</v>
      </c>
      <c r="E12" s="3">
        <v>-21070</v>
      </c>
      <c r="F12" s="3">
        <v>0</v>
      </c>
      <c r="G12" s="3"/>
      <c r="H12" s="3">
        <f t="shared" si="0"/>
        <v>-21070</v>
      </c>
      <c r="I12"/>
    </row>
    <row r="13" spans="1:9" x14ac:dyDescent="0.25">
      <c r="B13" s="1" t="s">
        <v>24</v>
      </c>
      <c r="C13" s="1" t="s">
        <v>25</v>
      </c>
      <c r="D13" s="2">
        <v>0</v>
      </c>
      <c r="E13" s="3">
        <v>-2010</v>
      </c>
      <c r="F13" s="3">
        <v>0</v>
      </c>
      <c r="G13" s="3"/>
      <c r="H13" s="3">
        <f t="shared" si="0"/>
        <v>-2010</v>
      </c>
      <c r="I13"/>
    </row>
    <row r="14" spans="1:9" x14ac:dyDescent="0.25">
      <c r="B14" s="1" t="s">
        <v>26</v>
      </c>
      <c r="C14" s="1" t="s">
        <v>27</v>
      </c>
      <c r="D14" s="2">
        <v>-140431</v>
      </c>
      <c r="E14" s="3">
        <v>-157101.54</v>
      </c>
      <c r="F14" s="3">
        <v>0</v>
      </c>
      <c r="G14" s="3"/>
      <c r="H14" s="3">
        <f t="shared" si="0"/>
        <v>-157101.54</v>
      </c>
      <c r="I14"/>
    </row>
    <row r="15" spans="1:9" x14ac:dyDescent="0.25">
      <c r="B15" s="1" t="s">
        <v>28</v>
      </c>
      <c r="C15" s="1" t="s">
        <v>29</v>
      </c>
      <c r="D15" s="2">
        <v>-55500</v>
      </c>
      <c r="E15" s="3">
        <v>-55500</v>
      </c>
      <c r="F15" s="3">
        <v>0</v>
      </c>
      <c r="G15" s="3"/>
      <c r="H15" s="3">
        <f t="shared" si="0"/>
        <v>-55500</v>
      </c>
      <c r="I15"/>
    </row>
    <row r="16" spans="1:9" x14ac:dyDescent="0.25">
      <c r="B16" s="1" t="s">
        <v>30</v>
      </c>
      <c r="C16" s="1" t="s">
        <v>31</v>
      </c>
      <c r="D16" s="2">
        <v>-1200</v>
      </c>
      <c r="E16" s="3">
        <v>-3356.33</v>
      </c>
      <c r="F16" s="3">
        <v>0</v>
      </c>
      <c r="G16" s="3"/>
      <c r="H16" s="3">
        <f t="shared" si="0"/>
        <v>-3356.33</v>
      </c>
      <c r="I16"/>
    </row>
    <row r="17" spans="1:9" x14ac:dyDescent="0.25">
      <c r="B17" s="1" t="s">
        <v>32</v>
      </c>
      <c r="C17" s="1" t="s">
        <v>33</v>
      </c>
      <c r="D17" s="2">
        <v>-33100</v>
      </c>
      <c r="E17" s="3">
        <v>-36188.15</v>
      </c>
      <c r="F17" s="3">
        <v>0</v>
      </c>
      <c r="G17" s="3"/>
      <c r="H17" s="3">
        <f t="shared" si="0"/>
        <v>-36188.15</v>
      </c>
      <c r="I17"/>
    </row>
    <row r="18" spans="1:9" x14ac:dyDescent="0.25">
      <c r="B18" s="1" t="s">
        <v>34</v>
      </c>
      <c r="C18" s="1" t="s">
        <v>35</v>
      </c>
      <c r="D18" s="2">
        <v>-1250</v>
      </c>
      <c r="E18" s="3">
        <v>-1300.46</v>
      </c>
      <c r="F18" s="3">
        <v>0</v>
      </c>
      <c r="G18" s="3"/>
      <c r="H18" s="3">
        <f t="shared" si="0"/>
        <v>-1300.46</v>
      </c>
      <c r="I18"/>
    </row>
    <row r="19" spans="1:9" x14ac:dyDescent="0.25">
      <c r="B19" s="1" t="s">
        <v>36</v>
      </c>
      <c r="C19" s="1" t="s">
        <v>37</v>
      </c>
      <c r="D19" s="2">
        <v>-95000</v>
      </c>
      <c r="E19" s="3">
        <v>-112375.69</v>
      </c>
      <c r="F19" s="3">
        <v>0</v>
      </c>
      <c r="G19" s="3"/>
      <c r="H19" s="3">
        <f t="shared" si="0"/>
        <v>-112375.69</v>
      </c>
      <c r="I19"/>
    </row>
    <row r="20" spans="1:9" x14ac:dyDescent="0.25">
      <c r="B20" s="1" t="s">
        <v>38</v>
      </c>
      <c r="C20" s="1" t="s">
        <v>39</v>
      </c>
      <c r="D20" s="2">
        <v>0</v>
      </c>
      <c r="E20" s="3">
        <v>-5</v>
      </c>
      <c r="F20" s="3">
        <v>0</v>
      </c>
      <c r="G20" s="3"/>
      <c r="H20" s="3">
        <f t="shared" si="0"/>
        <v>-5</v>
      </c>
      <c r="I20"/>
    </row>
    <row r="21" spans="1:9" x14ac:dyDescent="0.25">
      <c r="B21" s="1" t="s">
        <v>40</v>
      </c>
      <c r="C21" s="1" t="s">
        <v>41</v>
      </c>
      <c r="D21" s="2">
        <v>-14000</v>
      </c>
      <c r="E21" s="3">
        <v>-31390.84</v>
      </c>
      <c r="F21" s="3">
        <v>0</v>
      </c>
      <c r="G21" s="3"/>
      <c r="H21" s="3">
        <f t="shared" si="0"/>
        <v>-31390.84</v>
      </c>
      <c r="I21"/>
    </row>
    <row r="22" spans="1:9" x14ac:dyDescent="0.25">
      <c r="B22" s="1" t="s">
        <v>42</v>
      </c>
      <c r="C22" s="1" t="s">
        <v>43</v>
      </c>
      <c r="D22" s="2">
        <v>0</v>
      </c>
      <c r="E22" s="3">
        <v>-249.95</v>
      </c>
      <c r="F22" s="3">
        <v>0</v>
      </c>
      <c r="G22" s="3"/>
      <c r="H22" s="3">
        <f t="shared" si="0"/>
        <v>-249.95</v>
      </c>
      <c r="I22"/>
    </row>
    <row r="23" spans="1:9" x14ac:dyDescent="0.25">
      <c r="B23" s="1" t="s">
        <v>44</v>
      </c>
      <c r="C23" s="1" t="s">
        <v>45</v>
      </c>
      <c r="D23" s="2">
        <v>-4500</v>
      </c>
      <c r="E23" s="3">
        <v>-6318.8</v>
      </c>
      <c r="F23" s="3">
        <v>0</v>
      </c>
      <c r="G23" s="3"/>
      <c r="H23" s="3">
        <f t="shared" si="0"/>
        <v>-6318.8</v>
      </c>
      <c r="I23"/>
    </row>
    <row r="24" spans="1:9" x14ac:dyDescent="0.25">
      <c r="B24" s="1" t="s">
        <v>46</v>
      </c>
      <c r="C24" s="1" t="s">
        <v>47</v>
      </c>
      <c r="D24" s="2">
        <v>-40</v>
      </c>
      <c r="E24" s="3">
        <v>-633.30999999999995</v>
      </c>
      <c r="F24" s="3">
        <v>0</v>
      </c>
      <c r="G24" s="3">
        <v>-1400</v>
      </c>
      <c r="H24" s="3">
        <f t="shared" si="0"/>
        <v>-2033.31</v>
      </c>
      <c r="I24"/>
    </row>
    <row r="25" spans="1:9" x14ac:dyDescent="0.25">
      <c r="B25" s="1" t="s">
        <v>48</v>
      </c>
      <c r="C25" s="1" t="s">
        <v>49</v>
      </c>
      <c r="D25" s="2">
        <v>0</v>
      </c>
      <c r="E25" s="3">
        <v>-2200.4</v>
      </c>
      <c r="F25" s="3">
        <v>0</v>
      </c>
      <c r="G25" s="3"/>
      <c r="H25" s="3">
        <f t="shared" si="0"/>
        <v>-2200.4</v>
      </c>
      <c r="I25"/>
    </row>
    <row r="26" spans="1:9" x14ac:dyDescent="0.25">
      <c r="B26" s="1" t="s">
        <v>50</v>
      </c>
      <c r="C26" s="1" t="s">
        <v>51</v>
      </c>
      <c r="D26" s="2">
        <v>-1200</v>
      </c>
      <c r="E26" s="3">
        <v>-3782.64</v>
      </c>
      <c r="F26" s="3">
        <v>0</v>
      </c>
      <c r="G26" s="3"/>
      <c r="H26" s="3">
        <f t="shared" si="0"/>
        <v>-3782.64</v>
      </c>
      <c r="I26"/>
    </row>
    <row r="27" spans="1:9" x14ac:dyDescent="0.25">
      <c r="A27" s="8" t="s">
        <v>52</v>
      </c>
      <c r="B27" s="8"/>
      <c r="C27" s="8"/>
      <c r="D27" s="9">
        <f>SUM(D7:D26)</f>
        <v>-2712262.01</v>
      </c>
      <c r="E27" s="9">
        <f t="shared" ref="E27:G27" si="1">SUM(E7:E26)</f>
        <v>-2786948.7800000003</v>
      </c>
      <c r="F27" s="9">
        <f t="shared" si="1"/>
        <v>0</v>
      </c>
      <c r="G27" s="9">
        <f t="shared" si="1"/>
        <v>41157</v>
      </c>
      <c r="H27" s="10">
        <f t="shared" si="0"/>
        <v>-2745791.7800000003</v>
      </c>
      <c r="I27"/>
    </row>
    <row r="28" spans="1:9" x14ac:dyDescent="0.25">
      <c r="D28" s="2"/>
      <c r="E28" s="3"/>
      <c r="F28" s="3"/>
      <c r="G28" s="3"/>
      <c r="H28" s="3"/>
      <c r="I28"/>
    </row>
    <row r="29" spans="1:9" x14ac:dyDescent="0.25">
      <c r="A29" s="4" t="s">
        <v>53</v>
      </c>
      <c r="B29" s="1" t="s">
        <v>54</v>
      </c>
      <c r="C29" s="1" t="s">
        <v>55</v>
      </c>
      <c r="D29" s="2">
        <v>129159.47</v>
      </c>
      <c r="E29" s="3">
        <v>171408.06</v>
      </c>
      <c r="F29" s="3">
        <v>0</v>
      </c>
      <c r="G29" s="3"/>
      <c r="H29" s="3">
        <f t="shared" si="0"/>
        <v>171408.06</v>
      </c>
      <c r="I29"/>
    </row>
    <row r="30" spans="1:9" x14ac:dyDescent="0.25">
      <c r="B30" s="1" t="s">
        <v>56</v>
      </c>
      <c r="C30" s="1" t="s">
        <v>57</v>
      </c>
      <c r="D30" s="2">
        <v>903124.29</v>
      </c>
      <c r="E30" s="3">
        <v>880759.95000000007</v>
      </c>
      <c r="F30" s="3">
        <v>0</v>
      </c>
      <c r="G30" s="3"/>
      <c r="H30" s="3">
        <f t="shared" si="0"/>
        <v>880759.95000000007</v>
      </c>
      <c r="I30"/>
    </row>
    <row r="31" spans="1:9" x14ac:dyDescent="0.25">
      <c r="B31" s="1" t="s">
        <v>58</v>
      </c>
      <c r="C31" s="1" t="s">
        <v>59</v>
      </c>
      <c r="D31" s="2">
        <v>15000</v>
      </c>
      <c r="E31" s="3">
        <v>6317.64</v>
      </c>
      <c r="F31" s="3">
        <v>0</v>
      </c>
      <c r="G31" s="3"/>
      <c r="H31" s="3">
        <f t="shared" si="0"/>
        <v>6317.64</v>
      </c>
      <c r="I31"/>
    </row>
    <row r="32" spans="1:9" x14ac:dyDescent="0.25">
      <c r="B32" s="1" t="s">
        <v>60</v>
      </c>
      <c r="C32" s="1" t="s">
        <v>61</v>
      </c>
      <c r="D32" s="2">
        <v>605126.78999999992</v>
      </c>
      <c r="E32" s="3">
        <v>590171.46000000008</v>
      </c>
      <c r="F32" s="3">
        <v>0</v>
      </c>
      <c r="G32" s="3">
        <v>8100</v>
      </c>
      <c r="H32" s="3">
        <f t="shared" si="0"/>
        <v>598271.46000000008</v>
      </c>
      <c r="I32"/>
    </row>
    <row r="33" spans="1:9" x14ac:dyDescent="0.25">
      <c r="B33" s="1" t="s">
        <v>62</v>
      </c>
      <c r="C33" s="1" t="s">
        <v>63</v>
      </c>
      <c r="D33" s="2">
        <v>98098.41</v>
      </c>
      <c r="E33" s="3">
        <v>105492.21</v>
      </c>
      <c r="F33" s="3">
        <v>0</v>
      </c>
      <c r="G33" s="3">
        <v>1255</v>
      </c>
      <c r="H33" s="3">
        <f t="shared" si="0"/>
        <v>106747.21</v>
      </c>
      <c r="I33"/>
    </row>
    <row r="34" spans="1:9" x14ac:dyDescent="0.25">
      <c r="B34" s="1" t="s">
        <v>64</v>
      </c>
      <c r="C34" s="1" t="s">
        <v>65</v>
      </c>
      <c r="D34" s="2">
        <v>59766.209999999992</v>
      </c>
      <c r="E34" s="3">
        <v>57975.39</v>
      </c>
      <c r="F34" s="3">
        <v>0</v>
      </c>
      <c r="G34" s="3">
        <v>737</v>
      </c>
      <c r="H34" s="3">
        <f t="shared" si="0"/>
        <v>58712.39</v>
      </c>
      <c r="I34"/>
    </row>
    <row r="35" spans="1:9" x14ac:dyDescent="0.25">
      <c r="B35" s="1" t="s">
        <v>66</v>
      </c>
      <c r="C35" s="1" t="s">
        <v>67</v>
      </c>
      <c r="D35" s="2">
        <v>20703.5</v>
      </c>
      <c r="E35" s="3">
        <v>21227.97</v>
      </c>
      <c r="F35" s="3">
        <v>0</v>
      </c>
      <c r="G35" s="3">
        <v>342</v>
      </c>
      <c r="H35" s="3">
        <f t="shared" si="0"/>
        <v>21569.97</v>
      </c>
      <c r="I35"/>
    </row>
    <row r="36" spans="1:9" x14ac:dyDescent="0.25">
      <c r="B36" s="1" t="s">
        <v>68</v>
      </c>
      <c r="C36" s="1" t="s">
        <v>69</v>
      </c>
      <c r="D36" s="2">
        <v>64284.65</v>
      </c>
      <c r="E36" s="3">
        <v>68344.58</v>
      </c>
      <c r="F36" s="3">
        <v>0</v>
      </c>
      <c r="G36" s="3">
        <v>982</v>
      </c>
      <c r="H36" s="3">
        <f t="shared" si="0"/>
        <v>69326.58</v>
      </c>
      <c r="I36"/>
    </row>
    <row r="37" spans="1:9" x14ac:dyDescent="0.25">
      <c r="A37" s="8" t="s">
        <v>70</v>
      </c>
      <c r="B37" s="8"/>
      <c r="C37" s="8"/>
      <c r="D37" s="9">
        <f>SUM(D29:D36)</f>
        <v>1895263.3199999996</v>
      </c>
      <c r="E37" s="9">
        <f t="shared" ref="E37:G37" si="2">SUM(E29:E36)</f>
        <v>1901697.2599999998</v>
      </c>
      <c r="F37" s="9">
        <f t="shared" si="2"/>
        <v>0</v>
      </c>
      <c r="G37" s="9">
        <f t="shared" si="2"/>
        <v>11416</v>
      </c>
      <c r="H37" s="10">
        <f t="shared" si="0"/>
        <v>1913113.2599999998</v>
      </c>
      <c r="I37"/>
    </row>
    <row r="38" spans="1:9" x14ac:dyDescent="0.25">
      <c r="D38" s="2"/>
      <c r="E38" s="3"/>
      <c r="F38" s="3"/>
      <c r="G38" s="3"/>
      <c r="H38" s="3"/>
      <c r="I38"/>
    </row>
    <row r="39" spans="1:9" x14ac:dyDescent="0.25">
      <c r="A39" s="4" t="s">
        <v>71</v>
      </c>
      <c r="B39" s="1" t="s">
        <v>72</v>
      </c>
      <c r="C39" s="1" t="s">
        <v>73</v>
      </c>
      <c r="D39" s="2">
        <v>20449.38</v>
      </c>
      <c r="E39" s="3">
        <v>13038.06</v>
      </c>
      <c r="F39" s="3">
        <v>0</v>
      </c>
      <c r="G39" s="3"/>
      <c r="H39" s="3">
        <f t="shared" si="0"/>
        <v>13038.06</v>
      </c>
      <c r="I39"/>
    </row>
    <row r="40" spans="1:9" x14ac:dyDescent="0.25">
      <c r="B40" s="1" t="s">
        <v>74</v>
      </c>
      <c r="C40" s="1" t="s">
        <v>75</v>
      </c>
      <c r="D40" s="2">
        <v>54602.01</v>
      </c>
      <c r="E40" s="3">
        <v>50336.07</v>
      </c>
      <c r="F40" s="3">
        <v>0</v>
      </c>
      <c r="G40" s="3"/>
      <c r="H40" s="3">
        <f t="shared" si="0"/>
        <v>50336.07</v>
      </c>
      <c r="I40"/>
    </row>
    <row r="41" spans="1:9" x14ac:dyDescent="0.25">
      <c r="B41" s="1" t="s">
        <v>76</v>
      </c>
      <c r="C41" s="1" t="s">
        <v>77</v>
      </c>
      <c r="D41" s="2">
        <v>64000</v>
      </c>
      <c r="E41" s="3">
        <v>66799.8</v>
      </c>
      <c r="F41" s="3">
        <v>0</v>
      </c>
      <c r="G41" s="3"/>
      <c r="H41" s="3">
        <f t="shared" si="0"/>
        <v>66799.8</v>
      </c>
      <c r="I41"/>
    </row>
    <row r="42" spans="1:9" x14ac:dyDescent="0.25">
      <c r="B42" s="1" t="s">
        <v>78</v>
      </c>
      <c r="C42" s="1" t="s">
        <v>79</v>
      </c>
      <c r="D42" s="2">
        <v>2432.5299999999997</v>
      </c>
      <c r="E42" s="3">
        <v>2861.55</v>
      </c>
      <c r="F42" s="3">
        <v>0</v>
      </c>
      <c r="G42" s="3"/>
      <c r="H42" s="3">
        <f t="shared" si="0"/>
        <v>2861.55</v>
      </c>
      <c r="I42"/>
    </row>
    <row r="43" spans="1:9" x14ac:dyDescent="0.25">
      <c r="B43" s="1" t="s">
        <v>80</v>
      </c>
      <c r="C43" s="1" t="s">
        <v>81</v>
      </c>
      <c r="D43" s="2">
        <v>6008.8</v>
      </c>
      <c r="E43" s="3">
        <v>3850</v>
      </c>
      <c r="F43" s="3">
        <v>0</v>
      </c>
      <c r="G43" s="3"/>
      <c r="H43" s="3">
        <f t="shared" si="0"/>
        <v>3850</v>
      </c>
      <c r="I43"/>
    </row>
    <row r="44" spans="1:9" x14ac:dyDescent="0.25">
      <c r="B44" s="1" t="s">
        <v>82</v>
      </c>
      <c r="C44" s="1" t="s">
        <v>83</v>
      </c>
      <c r="D44" s="2">
        <v>14710</v>
      </c>
      <c r="E44" s="3">
        <v>21070</v>
      </c>
      <c r="F44" s="3">
        <v>0</v>
      </c>
      <c r="G44" s="3"/>
      <c r="H44" s="3">
        <f t="shared" si="0"/>
        <v>21070</v>
      </c>
      <c r="I44"/>
    </row>
    <row r="45" spans="1:9" x14ac:dyDescent="0.25">
      <c r="A45" s="8" t="s">
        <v>84</v>
      </c>
      <c r="B45" s="8"/>
      <c r="C45" s="8"/>
      <c r="D45" s="9">
        <f>SUM(D39:D44)</f>
        <v>162202.72</v>
      </c>
      <c r="E45" s="9">
        <f t="shared" ref="E45:G45" si="3">SUM(E39:E44)</f>
        <v>157955.47999999998</v>
      </c>
      <c r="F45" s="9">
        <f t="shared" si="3"/>
        <v>0</v>
      </c>
      <c r="G45" s="9">
        <f t="shared" si="3"/>
        <v>0</v>
      </c>
      <c r="H45" s="10">
        <f t="shared" si="0"/>
        <v>157955.47999999998</v>
      </c>
      <c r="I45"/>
    </row>
    <row r="46" spans="1:9" x14ac:dyDescent="0.25">
      <c r="D46" s="2"/>
      <c r="E46" s="3"/>
      <c r="F46" s="3"/>
      <c r="G46" s="3"/>
      <c r="H46" s="3"/>
      <c r="I46"/>
    </row>
    <row r="47" spans="1:9" x14ac:dyDescent="0.25">
      <c r="A47" s="4" t="s">
        <v>85</v>
      </c>
      <c r="B47" s="1" t="s">
        <v>86</v>
      </c>
      <c r="C47" s="1" t="s">
        <v>87</v>
      </c>
      <c r="D47" s="2">
        <v>1018</v>
      </c>
      <c r="E47" s="3">
        <v>10894.9</v>
      </c>
      <c r="F47" s="3">
        <v>0</v>
      </c>
      <c r="G47" s="3"/>
      <c r="H47" s="3">
        <f t="shared" si="0"/>
        <v>10894.9</v>
      </c>
      <c r="I47"/>
    </row>
    <row r="48" spans="1:9" x14ac:dyDescent="0.25">
      <c r="B48" s="1" t="s">
        <v>88</v>
      </c>
      <c r="C48" s="1" t="s">
        <v>89</v>
      </c>
      <c r="D48" s="2">
        <v>88839.22</v>
      </c>
      <c r="E48" s="3">
        <v>33719.759999999995</v>
      </c>
      <c r="F48" s="3">
        <v>0</v>
      </c>
      <c r="G48" s="3">
        <f>-933-2590</f>
        <v>-3523</v>
      </c>
      <c r="H48" s="3">
        <f t="shared" si="0"/>
        <v>30196.759999999995</v>
      </c>
      <c r="I48"/>
    </row>
    <row r="49" spans="2:9" x14ac:dyDescent="0.25">
      <c r="B49" s="1" t="s">
        <v>90</v>
      </c>
      <c r="C49" s="1" t="s">
        <v>91</v>
      </c>
      <c r="D49" s="2">
        <v>4844.5200000000004</v>
      </c>
      <c r="E49" s="3">
        <v>4144.25</v>
      </c>
      <c r="F49" s="3">
        <v>0</v>
      </c>
      <c r="G49" s="3"/>
      <c r="H49" s="3">
        <f t="shared" si="0"/>
        <v>4144.25</v>
      </c>
      <c r="I49"/>
    </row>
    <row r="50" spans="2:9" x14ac:dyDescent="0.25">
      <c r="B50" s="1" t="s">
        <v>92</v>
      </c>
      <c r="C50" s="1" t="s">
        <v>93</v>
      </c>
      <c r="D50" s="2">
        <v>1036</v>
      </c>
      <c r="E50" s="3">
        <v>1164.69</v>
      </c>
      <c r="F50" s="3">
        <v>0</v>
      </c>
      <c r="G50" s="3"/>
      <c r="H50" s="3">
        <f t="shared" si="0"/>
        <v>1164.69</v>
      </c>
      <c r="I50"/>
    </row>
    <row r="51" spans="2:9" x14ac:dyDescent="0.25">
      <c r="B51" s="1" t="s">
        <v>94</v>
      </c>
      <c r="C51" s="1" t="s">
        <v>95</v>
      </c>
      <c r="D51" s="2">
        <v>224.09</v>
      </c>
      <c r="E51" s="3">
        <v>456.15999999999997</v>
      </c>
      <c r="F51" s="3">
        <v>0</v>
      </c>
      <c r="G51" s="3"/>
      <c r="H51" s="3">
        <f t="shared" si="0"/>
        <v>456.15999999999997</v>
      </c>
      <c r="I51"/>
    </row>
    <row r="52" spans="2:9" x14ac:dyDescent="0.25">
      <c r="B52" s="1" t="s">
        <v>96</v>
      </c>
      <c r="C52" s="1" t="s">
        <v>97</v>
      </c>
      <c r="D52" s="2">
        <v>1036</v>
      </c>
      <c r="E52" s="3">
        <v>208.14</v>
      </c>
      <c r="F52" s="3">
        <v>0</v>
      </c>
      <c r="G52" s="3"/>
      <c r="H52" s="3">
        <f t="shared" si="0"/>
        <v>208.14</v>
      </c>
      <c r="I52"/>
    </row>
    <row r="53" spans="2:9" x14ac:dyDescent="0.25">
      <c r="B53" s="1" t="s">
        <v>98</v>
      </c>
      <c r="C53" s="1" t="s">
        <v>99</v>
      </c>
      <c r="D53" s="2">
        <v>466.2</v>
      </c>
      <c r="E53" s="3">
        <v>0</v>
      </c>
      <c r="F53" s="3">
        <v>0</v>
      </c>
      <c r="G53" s="3"/>
      <c r="H53" s="3">
        <f t="shared" si="0"/>
        <v>0</v>
      </c>
      <c r="I53"/>
    </row>
    <row r="54" spans="2:9" x14ac:dyDescent="0.25">
      <c r="B54" s="1" t="s">
        <v>100</v>
      </c>
      <c r="C54" s="1" t="s">
        <v>101</v>
      </c>
      <c r="D54" s="2">
        <v>207.2</v>
      </c>
      <c r="E54" s="3">
        <v>572.59</v>
      </c>
      <c r="F54" s="3">
        <v>0</v>
      </c>
      <c r="G54" s="3"/>
      <c r="H54" s="3">
        <f t="shared" si="0"/>
        <v>572.59</v>
      </c>
      <c r="I54"/>
    </row>
    <row r="55" spans="2:9" x14ac:dyDescent="0.25">
      <c r="B55" s="1" t="s">
        <v>102</v>
      </c>
      <c r="C55" s="1" t="s">
        <v>103</v>
      </c>
      <c r="D55" s="2">
        <v>518</v>
      </c>
      <c r="E55" s="3">
        <v>46.19</v>
      </c>
      <c r="F55" s="3">
        <v>0</v>
      </c>
      <c r="G55" s="3"/>
      <c r="H55" s="3">
        <f t="shared" si="0"/>
        <v>46.19</v>
      </c>
      <c r="I55"/>
    </row>
    <row r="56" spans="2:9" x14ac:dyDescent="0.25">
      <c r="B56" s="1" t="s">
        <v>104</v>
      </c>
      <c r="C56" s="1" t="s">
        <v>105</v>
      </c>
      <c r="D56" s="2">
        <v>4589.6100000000006</v>
      </c>
      <c r="E56" s="3">
        <v>12527.58</v>
      </c>
      <c r="F56" s="3">
        <v>0</v>
      </c>
      <c r="G56" s="3">
        <v>-5600</v>
      </c>
      <c r="H56" s="3">
        <f t="shared" si="0"/>
        <v>6927.58</v>
      </c>
      <c r="I56"/>
    </row>
    <row r="57" spans="2:9" x14ac:dyDescent="0.25">
      <c r="B57" s="1" t="s">
        <v>106</v>
      </c>
      <c r="C57" s="1" t="s">
        <v>107</v>
      </c>
      <c r="D57" s="2">
        <v>248.96</v>
      </c>
      <c r="E57" s="3">
        <v>254</v>
      </c>
      <c r="F57" s="3">
        <v>0</v>
      </c>
      <c r="G57" s="3"/>
      <c r="H57" s="3">
        <f t="shared" si="0"/>
        <v>254</v>
      </c>
      <c r="I57"/>
    </row>
    <row r="58" spans="2:9" x14ac:dyDescent="0.25">
      <c r="B58" s="1" t="s">
        <v>108</v>
      </c>
      <c r="C58" s="1" t="s">
        <v>109</v>
      </c>
      <c r="D58" s="2">
        <v>1374.6399999999999</v>
      </c>
      <c r="E58" s="3">
        <v>1439.25</v>
      </c>
      <c r="F58" s="3">
        <v>0</v>
      </c>
      <c r="G58" s="3"/>
      <c r="H58" s="3">
        <f t="shared" si="0"/>
        <v>1439.25</v>
      </c>
      <c r="I58"/>
    </row>
    <row r="59" spans="2:9" x14ac:dyDescent="0.25">
      <c r="B59" s="1" t="s">
        <v>110</v>
      </c>
      <c r="C59" s="1" t="s">
        <v>111</v>
      </c>
      <c r="D59" s="2">
        <v>112.04</v>
      </c>
      <c r="E59" s="3">
        <v>13.59</v>
      </c>
      <c r="F59" s="3">
        <v>0</v>
      </c>
      <c r="G59" s="3"/>
      <c r="H59" s="3">
        <f t="shared" si="0"/>
        <v>13.59</v>
      </c>
      <c r="I59"/>
    </row>
    <row r="60" spans="2:9" x14ac:dyDescent="0.25">
      <c r="B60" s="1" t="s">
        <v>112</v>
      </c>
      <c r="C60" s="1" t="s">
        <v>113</v>
      </c>
      <c r="D60" s="2">
        <v>982.25</v>
      </c>
      <c r="E60" s="3">
        <v>971.58</v>
      </c>
      <c r="F60" s="3">
        <v>0</v>
      </c>
      <c r="G60" s="3"/>
      <c r="H60" s="3">
        <f t="shared" si="0"/>
        <v>971.58</v>
      </c>
      <c r="I60"/>
    </row>
    <row r="61" spans="2:9" x14ac:dyDescent="0.25">
      <c r="B61" s="1" t="s">
        <v>114</v>
      </c>
      <c r="C61" s="1" t="s">
        <v>115</v>
      </c>
      <c r="D61" s="2">
        <v>2590</v>
      </c>
      <c r="E61" s="3">
        <v>283.32</v>
      </c>
      <c r="F61" s="3">
        <v>0</v>
      </c>
      <c r="G61" s="3"/>
      <c r="H61" s="3">
        <f t="shared" si="0"/>
        <v>283.32</v>
      </c>
      <c r="I61"/>
    </row>
    <row r="62" spans="2:9" x14ac:dyDescent="0.25">
      <c r="B62" s="1" t="s">
        <v>116</v>
      </c>
      <c r="C62" s="1" t="s">
        <v>117</v>
      </c>
      <c r="D62" s="2">
        <v>57842.6</v>
      </c>
      <c r="E62" s="3">
        <v>75013.23</v>
      </c>
      <c r="F62" s="3">
        <v>0</v>
      </c>
      <c r="G62" s="3">
        <v>-600</v>
      </c>
      <c r="H62" s="3">
        <f t="shared" si="0"/>
        <v>74413.23</v>
      </c>
      <c r="I62"/>
    </row>
    <row r="63" spans="2:9" x14ac:dyDescent="0.25">
      <c r="B63" s="1" t="s">
        <v>118</v>
      </c>
      <c r="C63" s="1" t="s">
        <v>119</v>
      </c>
      <c r="D63" s="2">
        <v>2134.16</v>
      </c>
      <c r="E63" s="3">
        <v>933.07</v>
      </c>
      <c r="F63" s="3">
        <v>0</v>
      </c>
      <c r="G63" s="3"/>
      <c r="H63" s="3">
        <f t="shared" si="0"/>
        <v>933.07</v>
      </c>
      <c r="I63"/>
    </row>
    <row r="64" spans="2:9" x14ac:dyDescent="0.25">
      <c r="B64" s="1" t="s">
        <v>120</v>
      </c>
      <c r="C64" s="1" t="s">
        <v>121</v>
      </c>
      <c r="D64" s="2">
        <v>1036</v>
      </c>
      <c r="E64" s="3">
        <v>579</v>
      </c>
      <c r="F64" s="3">
        <v>0</v>
      </c>
      <c r="G64" s="3"/>
      <c r="H64" s="3">
        <f t="shared" si="0"/>
        <v>579</v>
      </c>
      <c r="I64"/>
    </row>
    <row r="65" spans="1:9" x14ac:dyDescent="0.25">
      <c r="B65" s="1" t="s">
        <v>122</v>
      </c>
      <c r="C65" s="1" t="s">
        <v>123</v>
      </c>
      <c r="D65" s="2">
        <v>51.8</v>
      </c>
      <c r="E65" s="3">
        <v>0</v>
      </c>
      <c r="F65" s="3">
        <v>0</v>
      </c>
      <c r="G65" s="3"/>
      <c r="H65" s="3">
        <f t="shared" si="0"/>
        <v>0</v>
      </c>
      <c r="I65"/>
    </row>
    <row r="66" spans="1:9" x14ac:dyDescent="0.25">
      <c r="B66" s="1" t="s">
        <v>124</v>
      </c>
      <c r="C66" s="1" t="s">
        <v>125</v>
      </c>
      <c r="D66" s="2">
        <v>5440.55</v>
      </c>
      <c r="E66" s="3">
        <v>504.39</v>
      </c>
      <c r="F66" s="3">
        <v>0</v>
      </c>
      <c r="G66" s="3"/>
      <c r="H66" s="3">
        <f t="shared" si="0"/>
        <v>504.39</v>
      </c>
      <c r="I66"/>
    </row>
    <row r="67" spans="1:9" x14ac:dyDescent="0.25">
      <c r="B67" s="1" t="s">
        <v>126</v>
      </c>
      <c r="C67" s="1" t="s">
        <v>127</v>
      </c>
      <c r="D67" s="2">
        <v>14403.8</v>
      </c>
      <c r="E67" s="3">
        <v>14997.93</v>
      </c>
      <c r="F67" s="3">
        <v>0</v>
      </c>
      <c r="G67" s="3">
        <v>-2500</v>
      </c>
      <c r="H67" s="3">
        <f t="shared" si="0"/>
        <v>12497.93</v>
      </c>
      <c r="I67"/>
    </row>
    <row r="68" spans="1:9" x14ac:dyDescent="0.25">
      <c r="B68" s="1" t="s">
        <v>128</v>
      </c>
      <c r="C68" s="1" t="s">
        <v>129</v>
      </c>
      <c r="D68" s="2">
        <v>533.54</v>
      </c>
      <c r="E68" s="3">
        <v>141.76</v>
      </c>
      <c r="F68" s="3">
        <v>0</v>
      </c>
      <c r="G68" s="3"/>
      <c r="H68" s="3">
        <f t="shared" si="0"/>
        <v>141.76</v>
      </c>
      <c r="I68"/>
    </row>
    <row r="69" spans="1:9" x14ac:dyDescent="0.25">
      <c r="B69" s="1" t="s">
        <v>130</v>
      </c>
      <c r="C69" s="1" t="s">
        <v>131</v>
      </c>
      <c r="D69" s="2">
        <v>0</v>
      </c>
      <c r="E69" s="3">
        <v>19863.5</v>
      </c>
      <c r="F69" s="3">
        <v>0</v>
      </c>
      <c r="G69" s="3"/>
      <c r="H69" s="3">
        <f t="shared" si="0"/>
        <v>19863.5</v>
      </c>
      <c r="I69"/>
    </row>
    <row r="70" spans="1:9" x14ac:dyDescent="0.25">
      <c r="B70" s="1" t="s">
        <v>132</v>
      </c>
      <c r="C70" s="1" t="s">
        <v>133</v>
      </c>
      <c r="D70" s="2">
        <v>0</v>
      </c>
      <c r="E70" s="3">
        <v>1563.3400000000001</v>
      </c>
      <c r="F70" s="3">
        <v>0</v>
      </c>
      <c r="G70" s="3"/>
      <c r="H70" s="3">
        <f t="shared" si="0"/>
        <v>1563.3400000000001</v>
      </c>
      <c r="I70"/>
    </row>
    <row r="71" spans="1:9" x14ac:dyDescent="0.25">
      <c r="B71" s="1" t="s">
        <v>134</v>
      </c>
      <c r="C71" s="1" t="s">
        <v>135</v>
      </c>
      <c r="D71" s="2">
        <v>44354</v>
      </c>
      <c r="E71" s="3">
        <v>49296.659999999996</v>
      </c>
      <c r="F71" s="3">
        <v>0</v>
      </c>
      <c r="G71" s="3">
        <f>-2700+340</f>
        <v>-2360</v>
      </c>
      <c r="H71" s="3">
        <f t="shared" si="0"/>
        <v>46936.659999999996</v>
      </c>
      <c r="I71"/>
    </row>
    <row r="72" spans="1:9" x14ac:dyDescent="0.25">
      <c r="B72" s="1" t="s">
        <v>136</v>
      </c>
      <c r="C72" s="1" t="s">
        <v>137</v>
      </c>
      <c r="D72" s="2">
        <v>9470.48</v>
      </c>
      <c r="E72" s="3">
        <v>74125.929999999993</v>
      </c>
      <c r="F72" s="3">
        <v>0</v>
      </c>
      <c r="G72" s="3">
        <f>-38253-1628</f>
        <v>-39881</v>
      </c>
      <c r="H72" s="3">
        <f t="shared" ref="H72:H102" si="4">SUM(E72:G72)</f>
        <v>34244.929999999993</v>
      </c>
      <c r="I72"/>
    </row>
    <row r="73" spans="1:9" x14ac:dyDescent="0.25">
      <c r="A73" s="8" t="s">
        <v>138</v>
      </c>
      <c r="B73" s="8"/>
      <c r="C73" s="8"/>
      <c r="D73" s="9">
        <f>SUM(D47:D72)</f>
        <v>243353.65999999997</v>
      </c>
      <c r="E73" s="9">
        <f t="shared" ref="E73:G73" si="5">SUM(E47:E72)</f>
        <v>303714.81</v>
      </c>
      <c r="F73" s="9">
        <f t="shared" si="5"/>
        <v>0</v>
      </c>
      <c r="G73" s="9">
        <f t="shared" si="5"/>
        <v>-54464</v>
      </c>
      <c r="H73" s="10">
        <f t="shared" si="4"/>
        <v>249250.81</v>
      </c>
      <c r="I73"/>
    </row>
    <row r="74" spans="1:9" x14ac:dyDescent="0.25">
      <c r="D74" s="2"/>
      <c r="E74" s="3"/>
      <c r="F74" s="3"/>
      <c r="G74" s="3"/>
      <c r="H74" s="3">
        <f t="shared" si="4"/>
        <v>0</v>
      </c>
      <c r="I74"/>
    </row>
    <row r="75" spans="1:9" x14ac:dyDescent="0.25">
      <c r="A75" s="4" t="s">
        <v>139</v>
      </c>
      <c r="B75" s="1" t="s">
        <v>140</v>
      </c>
      <c r="C75" s="1" t="s">
        <v>141</v>
      </c>
      <c r="D75" s="2">
        <v>426.83000000000004</v>
      </c>
      <c r="E75" s="3">
        <v>758.17</v>
      </c>
      <c r="F75" s="3">
        <v>0</v>
      </c>
      <c r="G75" s="3"/>
      <c r="H75" s="3">
        <f t="shared" si="4"/>
        <v>758.17</v>
      </c>
      <c r="I75"/>
    </row>
    <row r="76" spans="1:9" x14ac:dyDescent="0.25">
      <c r="B76" s="1" t="s">
        <v>142</v>
      </c>
      <c r="C76" s="1" t="s">
        <v>143</v>
      </c>
      <c r="D76" s="2">
        <v>3000</v>
      </c>
      <c r="E76" s="3">
        <v>19406.490000000002</v>
      </c>
      <c r="F76" s="3">
        <v>0</v>
      </c>
      <c r="G76" s="3">
        <f>-4236-399</f>
        <v>-4635</v>
      </c>
      <c r="H76" s="3">
        <f t="shared" si="4"/>
        <v>14771.490000000002</v>
      </c>
      <c r="I76"/>
    </row>
    <row r="77" spans="1:9" x14ac:dyDescent="0.25">
      <c r="B77" s="1" t="s">
        <v>144</v>
      </c>
      <c r="C77" s="1" t="s">
        <v>145</v>
      </c>
      <c r="D77" s="2">
        <v>1120</v>
      </c>
      <c r="E77" s="3">
        <v>1349.2</v>
      </c>
      <c r="F77" s="3">
        <v>0</v>
      </c>
      <c r="G77" s="3"/>
      <c r="H77" s="3">
        <f t="shared" si="4"/>
        <v>1349.2</v>
      </c>
      <c r="I77"/>
    </row>
    <row r="78" spans="1:9" x14ac:dyDescent="0.25">
      <c r="B78" s="1" t="s">
        <v>146</v>
      </c>
      <c r="C78" s="1" t="s">
        <v>147</v>
      </c>
      <c r="D78" s="2">
        <v>161261.42000000001</v>
      </c>
      <c r="E78" s="3">
        <v>166625.66</v>
      </c>
      <c r="F78" s="3">
        <v>0</v>
      </c>
      <c r="G78" s="3">
        <f>2361+2780</f>
        <v>5141</v>
      </c>
      <c r="H78" s="3">
        <f t="shared" si="4"/>
        <v>171766.66</v>
      </c>
      <c r="I78"/>
    </row>
    <row r="79" spans="1:9" x14ac:dyDescent="0.25">
      <c r="B79" s="1" t="s">
        <v>148</v>
      </c>
      <c r="C79" s="1" t="s">
        <v>149</v>
      </c>
      <c r="D79" s="2">
        <v>9021.2800000000007</v>
      </c>
      <c r="E79" s="3">
        <v>7166.2800000000007</v>
      </c>
      <c r="F79" s="3">
        <v>0</v>
      </c>
      <c r="G79" s="3"/>
      <c r="H79" s="3">
        <f t="shared" si="4"/>
        <v>7166.2800000000007</v>
      </c>
      <c r="I79"/>
    </row>
    <row r="80" spans="1:9" x14ac:dyDescent="0.25">
      <c r="B80" s="1" t="s">
        <v>150</v>
      </c>
      <c r="C80" s="1" t="s">
        <v>151</v>
      </c>
      <c r="D80" s="2">
        <v>560.22</v>
      </c>
      <c r="E80" s="3">
        <v>590.41999999999996</v>
      </c>
      <c r="F80" s="3">
        <v>0</v>
      </c>
      <c r="G80" s="3"/>
      <c r="H80" s="3">
        <f t="shared" si="4"/>
        <v>590.41999999999996</v>
      </c>
      <c r="I80"/>
    </row>
    <row r="81" spans="1:9" x14ac:dyDescent="0.25">
      <c r="B81" s="1" t="s">
        <v>152</v>
      </c>
      <c r="C81" s="1" t="s">
        <v>153</v>
      </c>
      <c r="D81" s="2">
        <v>1141.72</v>
      </c>
      <c r="E81" s="3">
        <v>1216.83</v>
      </c>
      <c r="F81" s="3">
        <v>0</v>
      </c>
      <c r="G81" s="3"/>
      <c r="H81" s="3">
        <f t="shared" si="4"/>
        <v>1216.83</v>
      </c>
      <c r="I81"/>
    </row>
    <row r="82" spans="1:9" x14ac:dyDescent="0.25">
      <c r="B82" s="1" t="s">
        <v>154</v>
      </c>
      <c r="C82" s="1" t="s">
        <v>155</v>
      </c>
      <c r="D82" s="2">
        <v>9820</v>
      </c>
      <c r="E82" s="3">
        <v>14777.439999999999</v>
      </c>
      <c r="F82" s="3">
        <v>0</v>
      </c>
      <c r="G82" s="3">
        <v>-1655</v>
      </c>
      <c r="H82" s="3">
        <f t="shared" si="4"/>
        <v>13122.439999999999</v>
      </c>
      <c r="I82"/>
    </row>
    <row r="83" spans="1:9" x14ac:dyDescent="0.25">
      <c r="B83" s="1" t="s">
        <v>156</v>
      </c>
      <c r="C83" s="1" t="s">
        <v>157</v>
      </c>
      <c r="D83" s="2">
        <v>10353.82</v>
      </c>
      <c r="E83" s="3">
        <v>11091.38</v>
      </c>
      <c r="F83" s="3">
        <v>0</v>
      </c>
      <c r="G83" s="3">
        <f>-938-1333</f>
        <v>-2271</v>
      </c>
      <c r="H83" s="3">
        <f t="shared" si="4"/>
        <v>8820.3799999999992</v>
      </c>
      <c r="I83"/>
    </row>
    <row r="84" spans="1:9" x14ac:dyDescent="0.25">
      <c r="B84" s="1" t="s">
        <v>158</v>
      </c>
      <c r="C84" s="1" t="s">
        <v>159</v>
      </c>
      <c r="D84" s="2">
        <v>30336.87</v>
      </c>
      <c r="E84" s="3">
        <v>28657.33</v>
      </c>
      <c r="F84" s="3">
        <v>0</v>
      </c>
      <c r="G84" s="3">
        <v>2457</v>
      </c>
      <c r="H84" s="3">
        <f t="shared" si="4"/>
        <v>31114.33</v>
      </c>
      <c r="I84"/>
    </row>
    <row r="85" spans="1:9" x14ac:dyDescent="0.25">
      <c r="B85" s="1" t="s">
        <v>160</v>
      </c>
      <c r="C85" s="1" t="s">
        <v>161</v>
      </c>
      <c r="D85" s="2">
        <v>27447</v>
      </c>
      <c r="E85" s="3">
        <v>27049.86</v>
      </c>
      <c r="F85" s="3">
        <v>0</v>
      </c>
      <c r="G85" s="3"/>
      <c r="H85" s="3">
        <f t="shared" si="4"/>
        <v>27049.86</v>
      </c>
      <c r="I85"/>
    </row>
    <row r="86" spans="1:9" x14ac:dyDescent="0.25">
      <c r="B86" s="1" t="s">
        <v>162</v>
      </c>
      <c r="C86" s="1" t="s">
        <v>163</v>
      </c>
      <c r="D86" s="2">
        <v>308.12</v>
      </c>
      <c r="E86" s="3">
        <v>379.82</v>
      </c>
      <c r="F86" s="3">
        <v>0</v>
      </c>
      <c r="G86" s="3"/>
      <c r="H86" s="3">
        <f t="shared" si="4"/>
        <v>379.82</v>
      </c>
      <c r="I86"/>
    </row>
    <row r="87" spans="1:9" x14ac:dyDescent="0.25">
      <c r="B87" s="1" t="s">
        <v>164</v>
      </c>
      <c r="C87" s="1" t="s">
        <v>165</v>
      </c>
      <c r="D87" s="2">
        <v>1000</v>
      </c>
      <c r="E87" s="3">
        <v>0</v>
      </c>
      <c r="F87" s="3">
        <v>0</v>
      </c>
      <c r="G87" s="3"/>
      <c r="H87" s="3">
        <f t="shared" si="4"/>
        <v>0</v>
      </c>
      <c r="I87"/>
    </row>
    <row r="88" spans="1:9" x14ac:dyDescent="0.25">
      <c r="B88" s="1" t="s">
        <v>166</v>
      </c>
      <c r="C88" s="1" t="s">
        <v>167</v>
      </c>
      <c r="D88" s="2">
        <v>2952.6</v>
      </c>
      <c r="E88" s="3">
        <v>2964</v>
      </c>
      <c r="F88" s="3">
        <v>0</v>
      </c>
      <c r="G88" s="3"/>
      <c r="H88" s="3">
        <f t="shared" si="4"/>
        <v>2964</v>
      </c>
      <c r="I88"/>
    </row>
    <row r="89" spans="1:9" x14ac:dyDescent="0.25">
      <c r="B89" s="1" t="s">
        <v>168</v>
      </c>
      <c r="C89" s="1" t="s">
        <v>169</v>
      </c>
      <c r="D89" s="2">
        <v>1322.54</v>
      </c>
      <c r="E89" s="3">
        <v>1283.4000000000001</v>
      </c>
      <c r="F89" s="3">
        <v>0</v>
      </c>
      <c r="G89" s="3"/>
      <c r="H89" s="3">
        <f t="shared" si="4"/>
        <v>1283.4000000000001</v>
      </c>
      <c r="I89"/>
    </row>
    <row r="90" spans="1:9" x14ac:dyDescent="0.25">
      <c r="B90" s="1" t="s">
        <v>170</v>
      </c>
      <c r="C90" s="1" t="s">
        <v>171</v>
      </c>
      <c r="D90" s="2">
        <v>3120.4300000000003</v>
      </c>
      <c r="E90" s="3">
        <v>9548.7099999999991</v>
      </c>
      <c r="F90" s="3">
        <v>0</v>
      </c>
      <c r="G90" s="3"/>
      <c r="H90" s="3">
        <f t="shared" si="4"/>
        <v>9548.7099999999991</v>
      </c>
      <c r="I90"/>
    </row>
    <row r="91" spans="1:9" x14ac:dyDescent="0.25">
      <c r="B91" s="1" t="s">
        <v>172</v>
      </c>
      <c r="C91" s="1" t="s">
        <v>173</v>
      </c>
      <c r="D91" s="2">
        <v>104986.99</v>
      </c>
      <c r="E91" s="3">
        <v>104987.19</v>
      </c>
      <c r="F91" s="3">
        <v>0</v>
      </c>
      <c r="G91" s="3"/>
      <c r="H91" s="3">
        <f t="shared" si="4"/>
        <v>104987.19</v>
      </c>
      <c r="I91"/>
    </row>
    <row r="92" spans="1:9" x14ac:dyDescent="0.25">
      <c r="B92" s="1" t="s">
        <v>174</v>
      </c>
      <c r="C92" s="1" t="s">
        <v>175</v>
      </c>
      <c r="D92" s="2">
        <v>16570</v>
      </c>
      <c r="E92" s="3">
        <v>21864.71</v>
      </c>
      <c r="F92" s="3">
        <v>0</v>
      </c>
      <c r="G92" s="3"/>
      <c r="H92" s="3">
        <f t="shared" si="4"/>
        <v>21864.71</v>
      </c>
      <c r="I92"/>
    </row>
    <row r="93" spans="1:9" x14ac:dyDescent="0.25">
      <c r="B93" s="1" t="s">
        <v>176</v>
      </c>
      <c r="C93" s="1" t="s">
        <v>177</v>
      </c>
      <c r="D93" s="2">
        <v>0</v>
      </c>
      <c r="E93" s="3">
        <v>0</v>
      </c>
      <c r="F93" s="3">
        <v>0</v>
      </c>
      <c r="G93" s="3"/>
      <c r="H93" s="3">
        <f t="shared" si="4"/>
        <v>0</v>
      </c>
      <c r="I93"/>
    </row>
    <row r="94" spans="1:9" x14ac:dyDescent="0.25">
      <c r="B94" s="1" t="s">
        <v>178</v>
      </c>
      <c r="C94" s="1" t="s">
        <v>179</v>
      </c>
      <c r="D94" s="2">
        <v>1200</v>
      </c>
      <c r="E94" s="3">
        <v>1862.35</v>
      </c>
      <c r="F94" s="3">
        <v>0</v>
      </c>
      <c r="G94" s="3"/>
      <c r="H94" s="3">
        <f t="shared" si="4"/>
        <v>1862.35</v>
      </c>
      <c r="I94"/>
    </row>
    <row r="95" spans="1:9" x14ac:dyDescent="0.25">
      <c r="A95" s="8" t="s">
        <v>180</v>
      </c>
      <c r="B95" s="8"/>
      <c r="C95" s="8"/>
      <c r="D95" s="9">
        <f>SUM(D75:D94)</f>
        <v>385949.84</v>
      </c>
      <c r="E95" s="9">
        <f t="shared" ref="E95:G95" si="6">SUM(E75:E94)</f>
        <v>421579.24000000005</v>
      </c>
      <c r="F95" s="9">
        <f t="shared" si="6"/>
        <v>0</v>
      </c>
      <c r="G95" s="9">
        <f t="shared" si="6"/>
        <v>-963</v>
      </c>
      <c r="H95" s="10">
        <f t="shared" si="4"/>
        <v>420616.24000000005</v>
      </c>
      <c r="I95"/>
    </row>
    <row r="96" spans="1:9" x14ac:dyDescent="0.25">
      <c r="D96" s="2"/>
      <c r="E96" s="3"/>
      <c r="F96" s="3"/>
      <c r="G96" s="3"/>
      <c r="H96" s="3"/>
      <c r="I96"/>
    </row>
    <row r="97" spans="1:9" x14ac:dyDescent="0.25">
      <c r="A97" s="4" t="s">
        <v>181</v>
      </c>
      <c r="B97" s="1" t="s">
        <v>182</v>
      </c>
      <c r="C97" s="1" t="s">
        <v>183</v>
      </c>
      <c r="D97" s="2">
        <v>-7892</v>
      </c>
      <c r="E97" s="3">
        <v>-8488.75</v>
      </c>
      <c r="F97" s="3">
        <v>0</v>
      </c>
      <c r="G97" s="3"/>
      <c r="H97" s="3">
        <f t="shared" si="4"/>
        <v>-8488.75</v>
      </c>
      <c r="I97"/>
    </row>
    <row r="98" spans="1:9" x14ac:dyDescent="0.25">
      <c r="B98" s="1" t="s">
        <v>184</v>
      </c>
      <c r="C98" s="1" t="s">
        <v>185</v>
      </c>
      <c r="D98" s="2">
        <v>-125000</v>
      </c>
      <c r="E98" s="3">
        <v>-92420</v>
      </c>
      <c r="F98" s="3">
        <v>0</v>
      </c>
      <c r="G98" s="3">
        <v>22420</v>
      </c>
      <c r="H98" s="3">
        <f t="shared" si="4"/>
        <v>-70000</v>
      </c>
      <c r="I98"/>
    </row>
    <row r="99" spans="1:9" x14ac:dyDescent="0.25">
      <c r="A99" s="8" t="s">
        <v>186</v>
      </c>
      <c r="B99" s="8"/>
      <c r="C99" s="8"/>
      <c r="D99" s="9">
        <f>SUM(D97:D98)</f>
        <v>-132892</v>
      </c>
      <c r="E99" s="9">
        <f t="shared" ref="E99:G99" si="7">SUM(E97:E98)</f>
        <v>-100908.75</v>
      </c>
      <c r="F99" s="9">
        <f t="shared" si="7"/>
        <v>0</v>
      </c>
      <c r="G99" s="9">
        <f t="shared" si="7"/>
        <v>22420</v>
      </c>
      <c r="H99" s="10">
        <f t="shared" si="4"/>
        <v>-78488.75</v>
      </c>
      <c r="I99"/>
    </row>
    <row r="100" spans="1:9" x14ac:dyDescent="0.25">
      <c r="D100" s="2"/>
      <c r="E100" s="3"/>
      <c r="F100" s="3"/>
      <c r="G100" s="3"/>
      <c r="H100" s="3"/>
      <c r="I100"/>
    </row>
    <row r="101" spans="1:9" x14ac:dyDescent="0.25">
      <c r="A101" s="4" t="s">
        <v>187</v>
      </c>
      <c r="B101" s="1" t="s">
        <v>188</v>
      </c>
      <c r="C101" s="1" t="s">
        <v>189</v>
      </c>
      <c r="D101" s="2">
        <v>132892</v>
      </c>
      <c r="E101" s="3">
        <v>89983.35</v>
      </c>
      <c r="F101" s="3">
        <v>0</v>
      </c>
      <c r="G101" s="3"/>
      <c r="H101" s="3">
        <f t="shared" si="4"/>
        <v>89983.35</v>
      </c>
      <c r="I101"/>
    </row>
    <row r="102" spans="1:9" x14ac:dyDescent="0.25">
      <c r="A102" s="8" t="s">
        <v>190</v>
      </c>
      <c r="B102" s="8"/>
      <c r="C102" s="8"/>
      <c r="D102" s="9">
        <f>SUM(D101)</f>
        <v>132892</v>
      </c>
      <c r="E102" s="9">
        <f t="shared" ref="E102:G102" si="8">SUM(E101)</f>
        <v>89983.35</v>
      </c>
      <c r="F102" s="9">
        <f t="shared" si="8"/>
        <v>0</v>
      </c>
      <c r="G102" s="9">
        <f t="shared" si="8"/>
        <v>0</v>
      </c>
      <c r="H102" s="10">
        <f t="shared" si="4"/>
        <v>89983.35</v>
      </c>
      <c r="I102"/>
    </row>
    <row r="103" spans="1:9" x14ac:dyDescent="0.25">
      <c r="A103" s="1"/>
      <c r="D103" s="2"/>
      <c r="E103" s="3"/>
      <c r="F103" s="3"/>
      <c r="G103" s="3"/>
      <c r="H103" s="3"/>
    </row>
    <row r="104" spans="1:9" x14ac:dyDescent="0.25">
      <c r="A104" s="1" t="s">
        <v>191</v>
      </c>
      <c r="D104" s="2">
        <f>D27</f>
        <v>-2712262.01</v>
      </c>
      <c r="E104" s="2">
        <f t="shared" ref="E104:G104" si="9">E27</f>
        <v>-2786948.7800000003</v>
      </c>
      <c r="F104" s="2">
        <f t="shared" si="9"/>
        <v>0</v>
      </c>
      <c r="G104" s="2">
        <f t="shared" si="9"/>
        <v>41157</v>
      </c>
      <c r="H104" s="3">
        <f t="shared" ref="H104:H117" si="10">SUM(E104:G104)</f>
        <v>-2745791.7800000003</v>
      </c>
    </row>
    <row r="105" spans="1:9" x14ac:dyDescent="0.25">
      <c r="A105" s="1" t="s">
        <v>192</v>
      </c>
      <c r="B105"/>
      <c r="C105"/>
      <c r="D105" s="11">
        <f>D95+D73+D45+D37</f>
        <v>2686769.5399999996</v>
      </c>
      <c r="E105" s="11">
        <f t="shared" ref="E105:G105" si="11">E95+E73+E45+E37</f>
        <v>2784946.79</v>
      </c>
      <c r="F105" s="11">
        <f t="shared" si="11"/>
        <v>0</v>
      </c>
      <c r="G105" s="11">
        <f t="shared" si="11"/>
        <v>-44011</v>
      </c>
      <c r="H105" s="3">
        <f t="shared" si="10"/>
        <v>2740935.79</v>
      </c>
    </row>
    <row r="106" spans="1:9" x14ac:dyDescent="0.25">
      <c r="A106" s="12" t="s">
        <v>193</v>
      </c>
      <c r="B106" s="13"/>
      <c r="C106" s="13"/>
      <c r="D106" s="14">
        <f>SUM(D104:D105)</f>
        <v>-25492.470000000205</v>
      </c>
      <c r="E106" s="14">
        <f>SUM(E104:E105)</f>
        <v>-2001.9900000002235</v>
      </c>
      <c r="F106" s="14">
        <f>SUM(F104:F105)</f>
        <v>0</v>
      </c>
      <c r="G106" s="14">
        <f>SUM(G104:G105)</f>
        <v>-2854</v>
      </c>
      <c r="H106" s="15">
        <f t="shared" si="10"/>
        <v>-4855.9900000002235</v>
      </c>
    </row>
    <row r="107" spans="1:9" x14ac:dyDescent="0.25">
      <c r="A107"/>
      <c r="B107"/>
      <c r="C107"/>
      <c r="D107"/>
      <c r="E107"/>
      <c r="F107"/>
      <c r="G107"/>
      <c r="H107"/>
    </row>
    <row r="108" spans="1:9" x14ac:dyDescent="0.25">
      <c r="A108" s="1" t="s">
        <v>194</v>
      </c>
      <c r="B108"/>
      <c r="C108"/>
      <c r="D108" s="16">
        <v>0</v>
      </c>
      <c r="E108" s="16">
        <v>0</v>
      </c>
      <c r="F108" s="16">
        <v>0</v>
      </c>
      <c r="G108"/>
      <c r="H108" s="3">
        <f t="shared" si="10"/>
        <v>0</v>
      </c>
    </row>
    <row r="109" spans="1:9" x14ac:dyDescent="0.25">
      <c r="A109" s="1" t="s">
        <v>195</v>
      </c>
      <c r="B109"/>
      <c r="C109"/>
      <c r="D109" s="16">
        <f>D99</f>
        <v>-132892</v>
      </c>
      <c r="E109" s="16">
        <f t="shared" ref="E109:G109" si="12">E99</f>
        <v>-100908.75</v>
      </c>
      <c r="F109" s="16">
        <f t="shared" si="12"/>
        <v>0</v>
      </c>
      <c r="G109" s="16">
        <f t="shared" si="12"/>
        <v>22420</v>
      </c>
      <c r="H109" s="3">
        <f t="shared" si="10"/>
        <v>-78488.75</v>
      </c>
    </row>
    <row r="110" spans="1:9" x14ac:dyDescent="0.25">
      <c r="A110" s="1" t="s">
        <v>196</v>
      </c>
      <c r="B110"/>
      <c r="C110"/>
      <c r="D110" s="16">
        <f>D102</f>
        <v>132892</v>
      </c>
      <c r="E110" s="16">
        <f t="shared" ref="E110:G110" si="13">E102</f>
        <v>89983.35</v>
      </c>
      <c r="F110" s="16">
        <f t="shared" si="13"/>
        <v>0</v>
      </c>
      <c r="G110" s="16">
        <f t="shared" si="13"/>
        <v>0</v>
      </c>
      <c r="H110" s="3">
        <f t="shared" si="10"/>
        <v>89983.35</v>
      </c>
    </row>
    <row r="111" spans="1:9" x14ac:dyDescent="0.25">
      <c r="A111" s="12" t="s">
        <v>197</v>
      </c>
      <c r="B111" s="13"/>
      <c r="C111" s="13"/>
      <c r="D111" s="17">
        <f>SUM(D108:D110)</f>
        <v>0</v>
      </c>
      <c r="E111" s="17">
        <f t="shared" ref="E111:G111" si="14">SUM(E108:E110)</f>
        <v>-10925.399999999994</v>
      </c>
      <c r="F111" s="17">
        <f t="shared" si="14"/>
        <v>0</v>
      </c>
      <c r="G111" s="17">
        <f t="shared" si="14"/>
        <v>22420</v>
      </c>
      <c r="H111" s="17">
        <f t="shared" si="10"/>
        <v>11494.600000000006</v>
      </c>
    </row>
    <row r="112" spans="1:9" x14ac:dyDescent="0.25">
      <c r="A112"/>
      <c r="B112"/>
      <c r="C112"/>
      <c r="D112"/>
      <c r="E112"/>
      <c r="F112"/>
      <c r="G112"/>
      <c r="H112"/>
    </row>
    <row r="113" spans="1:9" x14ac:dyDescent="0.25">
      <c r="A113" s="1" t="s">
        <v>198</v>
      </c>
      <c r="B113"/>
      <c r="C113"/>
      <c r="D113" s="11">
        <f>D104+D109</f>
        <v>-2845154.01</v>
      </c>
      <c r="E113" s="11">
        <f t="shared" ref="E113:G114" si="15">E104+E109</f>
        <v>-2887857.5300000003</v>
      </c>
      <c r="F113" s="11">
        <f t="shared" si="15"/>
        <v>0</v>
      </c>
      <c r="G113" s="11">
        <f t="shared" si="15"/>
        <v>63577</v>
      </c>
      <c r="H113" s="3">
        <f t="shared" si="10"/>
        <v>-2824280.5300000003</v>
      </c>
    </row>
    <row r="114" spans="1:9" x14ac:dyDescent="0.25">
      <c r="A114" s="1" t="s">
        <v>199</v>
      </c>
      <c r="B114"/>
      <c r="C114"/>
      <c r="D114" s="11">
        <f>D105+D110</f>
        <v>2819661.5399999996</v>
      </c>
      <c r="E114" s="11">
        <f t="shared" si="15"/>
        <v>2874930.14</v>
      </c>
      <c r="F114" s="11">
        <f t="shared" si="15"/>
        <v>0</v>
      </c>
      <c r="G114" s="11">
        <f t="shared" si="15"/>
        <v>-44011</v>
      </c>
      <c r="H114" s="3">
        <f t="shared" si="10"/>
        <v>2830919.14</v>
      </c>
    </row>
    <row r="115" spans="1:9" x14ac:dyDescent="0.25">
      <c r="A115" s="12" t="s">
        <v>200</v>
      </c>
      <c r="B115" s="13"/>
      <c r="C115" s="13"/>
      <c r="D115" s="14">
        <f>SUM(D113:D114)</f>
        <v>-25492.470000000205</v>
      </c>
      <c r="E115" s="14">
        <f>SUM(E113:E114)</f>
        <v>-12927.39000000013</v>
      </c>
      <c r="F115" s="14">
        <f>SUM(F113:F114)</f>
        <v>0</v>
      </c>
      <c r="G115" s="14">
        <f>SUM(G113:G114)</f>
        <v>19566</v>
      </c>
      <c r="H115" s="15">
        <f t="shared" si="10"/>
        <v>6638.6099999998696</v>
      </c>
    </row>
    <row r="116" spans="1:9" x14ac:dyDescent="0.25">
      <c r="A116" t="s">
        <v>201</v>
      </c>
      <c r="B116"/>
      <c r="C116"/>
      <c r="D116" s="16">
        <f>D108</f>
        <v>0</v>
      </c>
      <c r="E116" s="16">
        <f>E108</f>
        <v>0</v>
      </c>
      <c r="F116" s="16">
        <f>F108</f>
        <v>0</v>
      </c>
      <c r="G116" s="16">
        <f>G108</f>
        <v>0</v>
      </c>
      <c r="H116" s="3">
        <f t="shared" si="10"/>
        <v>0</v>
      </c>
    </row>
    <row r="117" spans="1:9" x14ac:dyDescent="0.25">
      <c r="A117" s="12" t="s">
        <v>202</v>
      </c>
      <c r="B117" s="13"/>
      <c r="C117" s="13"/>
      <c r="D117" s="14">
        <f>D116+D115</f>
        <v>-25492.470000000205</v>
      </c>
      <c r="E117" s="14">
        <f t="shared" ref="E117:G117" si="16">E116+E115</f>
        <v>-12927.39000000013</v>
      </c>
      <c r="F117" s="14">
        <f t="shared" si="16"/>
        <v>0</v>
      </c>
      <c r="G117" s="14">
        <f t="shared" si="16"/>
        <v>19566</v>
      </c>
      <c r="H117" s="15">
        <f t="shared" si="10"/>
        <v>6638.6099999998696</v>
      </c>
      <c r="I117" s="1" t="s">
        <v>208</v>
      </c>
    </row>
    <row r="118" spans="1:9" x14ac:dyDescent="0.25">
      <c r="A118"/>
      <c r="B118"/>
      <c r="C118"/>
      <c r="D118"/>
      <c r="E118"/>
      <c r="F118"/>
      <c r="G118"/>
      <c r="H118"/>
      <c r="I118"/>
    </row>
    <row r="119" spans="1:9" x14ac:dyDescent="0.25">
      <c r="A119"/>
      <c r="B119"/>
      <c r="C119"/>
      <c r="D119"/>
      <c r="E119"/>
      <c r="F119"/>
      <c r="G119"/>
      <c r="H119"/>
      <c r="I119"/>
    </row>
    <row r="120" spans="1:9" x14ac:dyDescent="0.25">
      <c r="A120" t="s">
        <v>203</v>
      </c>
      <c r="B120"/>
      <c r="C120"/>
      <c r="D120"/>
      <c r="E120"/>
      <c r="F120"/>
      <c r="G120"/>
      <c r="H120"/>
      <c r="I120"/>
    </row>
    <row r="121" spans="1:9" x14ac:dyDescent="0.25">
      <c r="A121" t="s">
        <v>204</v>
      </c>
      <c r="B121"/>
      <c r="C121"/>
      <c r="D121"/>
      <c r="E121"/>
      <c r="F121"/>
      <c r="G121"/>
      <c r="H121" s="11"/>
      <c r="I121"/>
    </row>
    <row r="122" spans="1:9" x14ac:dyDescent="0.25">
      <c r="A122"/>
      <c r="B122"/>
      <c r="C122" t="s">
        <v>205</v>
      </c>
      <c r="D122"/>
      <c r="E122"/>
      <c r="F122"/>
      <c r="G122"/>
      <c r="H122" s="18">
        <v>31369</v>
      </c>
      <c r="I122"/>
    </row>
    <row r="123" spans="1:9" x14ac:dyDescent="0.25">
      <c r="A123"/>
      <c r="B123"/>
      <c r="C123" t="s">
        <v>206</v>
      </c>
      <c r="D123"/>
      <c r="E123"/>
      <c r="F123"/>
      <c r="G123"/>
      <c r="H123" s="18">
        <v>0</v>
      </c>
      <c r="I123"/>
    </row>
    <row r="124" spans="1:9" x14ac:dyDescent="0.25">
      <c r="A124"/>
      <c r="B124"/>
      <c r="C124"/>
      <c r="D124"/>
      <c r="E124"/>
      <c r="F124"/>
      <c r="G124"/>
      <c r="H124" s="11"/>
      <c r="I124"/>
    </row>
    <row r="125" spans="1:9" x14ac:dyDescent="0.25">
      <c r="A125"/>
      <c r="B125"/>
      <c r="C125" t="s">
        <v>207</v>
      </c>
      <c r="D125"/>
      <c r="E125"/>
      <c r="F125"/>
      <c r="G125"/>
      <c r="H125" s="3">
        <f>H117-H122</f>
        <v>-24730.39000000013</v>
      </c>
      <c r="I125" t="s">
        <v>209</v>
      </c>
    </row>
    <row r="126" spans="1:9" x14ac:dyDescent="0.25">
      <c r="A126"/>
      <c r="B126"/>
      <c r="C126"/>
      <c r="D126"/>
      <c r="E126"/>
      <c r="F126"/>
      <c r="G126"/>
      <c r="H126"/>
      <c r="I126"/>
    </row>
    <row r="127" spans="1:9" x14ac:dyDescent="0.25">
      <c r="A127" s="1"/>
      <c r="B127"/>
      <c r="C127"/>
      <c r="D127"/>
      <c r="E127"/>
      <c r="F127"/>
      <c r="G127"/>
      <c r="H127" s="18"/>
      <c r="I127"/>
    </row>
    <row r="128" spans="1:9" x14ac:dyDescent="0.25">
      <c r="A128"/>
      <c r="B128"/>
      <c r="C128"/>
      <c r="D128"/>
      <c r="E128"/>
      <c r="F128"/>
      <c r="G128"/>
      <c r="H128"/>
      <c r="I128"/>
    </row>
    <row r="129" spans="1:9" x14ac:dyDescent="0.25">
      <c r="A129" s="7"/>
      <c r="B129"/>
      <c r="C129"/>
      <c r="D129"/>
      <c r="E129"/>
      <c r="F129"/>
      <c r="G129"/>
      <c r="H129"/>
      <c r="I129"/>
    </row>
    <row r="130" spans="1:9" x14ac:dyDescent="0.25">
      <c r="A130" s="7"/>
      <c r="B130"/>
      <c r="C130"/>
      <c r="D130"/>
      <c r="E130"/>
      <c r="F130"/>
      <c r="G130"/>
      <c r="H130"/>
      <c r="I130"/>
    </row>
    <row r="131" spans="1:9" x14ac:dyDescent="0.25">
      <c r="A131" s="7"/>
      <c r="B131"/>
      <c r="C131"/>
      <c r="D131"/>
      <c r="E131"/>
      <c r="F131"/>
      <c r="G131"/>
      <c r="H131"/>
      <c r="I131"/>
    </row>
    <row r="132" spans="1:9" x14ac:dyDescent="0.25">
      <c r="A132" s="7"/>
      <c r="B132"/>
      <c r="C132"/>
      <c r="D132"/>
      <c r="E132"/>
      <c r="F132"/>
      <c r="G132"/>
      <c r="H132"/>
      <c r="I132"/>
    </row>
    <row r="133" spans="1:9" x14ac:dyDescent="0.25">
      <c r="A133" s="7"/>
      <c r="B133"/>
      <c r="C133"/>
      <c r="D133"/>
      <c r="E133"/>
      <c r="F133"/>
      <c r="G133"/>
      <c r="H133"/>
      <c r="I133"/>
    </row>
    <row r="134" spans="1:9" x14ac:dyDescent="0.25">
      <c r="A134" s="7"/>
      <c r="B134"/>
      <c r="C134"/>
      <c r="D134"/>
      <c r="E134"/>
      <c r="F134"/>
      <c r="G134"/>
      <c r="H134"/>
      <c r="I134"/>
    </row>
    <row r="135" spans="1:9" x14ac:dyDescent="0.25">
      <c r="A135" s="7"/>
      <c r="B135"/>
      <c r="C135"/>
      <c r="D135"/>
      <c r="E135"/>
      <c r="F135"/>
      <c r="G135"/>
      <c r="H135"/>
      <c r="I135"/>
    </row>
    <row r="136" spans="1:9" x14ac:dyDescent="0.25">
      <c r="A136" s="7"/>
      <c r="B136"/>
      <c r="C136"/>
      <c r="D136"/>
      <c r="E136"/>
      <c r="F136"/>
      <c r="G136"/>
      <c r="H136"/>
      <c r="I136"/>
    </row>
    <row r="137" spans="1:9" x14ac:dyDescent="0.25">
      <c r="A137" s="7"/>
      <c r="B137"/>
      <c r="C137"/>
      <c r="D137"/>
      <c r="E137"/>
      <c r="F137"/>
      <c r="G137"/>
      <c r="H137"/>
      <c r="I137"/>
    </row>
    <row r="138" spans="1:9" x14ac:dyDescent="0.25">
      <c r="A138" s="7"/>
      <c r="B138"/>
      <c r="C138"/>
      <c r="D138"/>
      <c r="E138"/>
      <c r="F138"/>
      <c r="G138"/>
      <c r="H138"/>
      <c r="I138"/>
    </row>
    <row r="139" spans="1:9" x14ac:dyDescent="0.25">
      <c r="A139" s="7"/>
      <c r="B139"/>
      <c r="C139"/>
      <c r="D139"/>
      <c r="E139"/>
      <c r="F139"/>
      <c r="G139"/>
      <c r="H139"/>
      <c r="I139"/>
    </row>
    <row r="140" spans="1:9" x14ac:dyDescent="0.25">
      <c r="A140" s="7"/>
      <c r="B140"/>
      <c r="C140"/>
      <c r="D140"/>
      <c r="E140"/>
      <c r="F140"/>
      <c r="G140"/>
      <c r="H140"/>
      <c r="I140"/>
    </row>
    <row r="141" spans="1:9" x14ac:dyDescent="0.25">
      <c r="A141" s="7"/>
      <c r="B141"/>
      <c r="C141"/>
      <c r="D141"/>
      <c r="E141"/>
      <c r="F141"/>
      <c r="G141"/>
      <c r="H141"/>
      <c r="I141"/>
    </row>
    <row r="142" spans="1:9" x14ac:dyDescent="0.25">
      <c r="A142" s="7"/>
      <c r="B142"/>
      <c r="C142"/>
      <c r="D142"/>
      <c r="E142"/>
      <c r="F142"/>
      <c r="G142"/>
      <c r="H142"/>
      <c r="I142"/>
    </row>
    <row r="143" spans="1:9" x14ac:dyDescent="0.25">
      <c r="A143" s="7"/>
      <c r="B143"/>
      <c r="C143"/>
      <c r="D143"/>
      <c r="E143"/>
      <c r="F143"/>
      <c r="G143"/>
      <c r="H143"/>
      <c r="I143"/>
    </row>
    <row r="144" spans="1:9" x14ac:dyDescent="0.25">
      <c r="A144" s="7"/>
      <c r="B144"/>
      <c r="C144"/>
      <c r="D144"/>
      <c r="E144"/>
      <c r="F144"/>
      <c r="G144"/>
      <c r="H144"/>
      <c r="I144"/>
    </row>
    <row r="145" spans="1:9" x14ac:dyDescent="0.25">
      <c r="A145" s="7"/>
      <c r="B145"/>
      <c r="C145"/>
      <c r="D145"/>
      <c r="E145"/>
      <c r="F145"/>
      <c r="G145"/>
      <c r="H145"/>
      <c r="I145"/>
    </row>
    <row r="146" spans="1:9" x14ac:dyDescent="0.25">
      <c r="A146" s="7"/>
      <c r="B146"/>
      <c r="C146"/>
      <c r="D146"/>
      <c r="E146"/>
      <c r="F146"/>
      <c r="G146"/>
      <c r="H146"/>
      <c r="I146"/>
    </row>
    <row r="147" spans="1:9" x14ac:dyDescent="0.25">
      <c r="A147" s="7"/>
      <c r="B147"/>
      <c r="C147"/>
      <c r="D147"/>
      <c r="E147"/>
      <c r="F147"/>
      <c r="G147"/>
      <c r="H147"/>
      <c r="I147"/>
    </row>
    <row r="148" spans="1:9" x14ac:dyDescent="0.25">
      <c r="A148" s="7"/>
      <c r="B148"/>
      <c r="C148"/>
      <c r="D148"/>
      <c r="E148"/>
      <c r="F148"/>
      <c r="G148"/>
      <c r="H148"/>
      <c r="I148"/>
    </row>
    <row r="149" spans="1:9" x14ac:dyDescent="0.25">
      <c r="A149" s="7"/>
      <c r="B149"/>
      <c r="C149"/>
      <c r="D149"/>
      <c r="E149"/>
      <c r="F149"/>
      <c r="G149"/>
      <c r="H149"/>
      <c r="I149"/>
    </row>
    <row r="150" spans="1:9" x14ac:dyDescent="0.25">
      <c r="A150" s="7"/>
      <c r="B150"/>
      <c r="C150"/>
      <c r="D150"/>
      <c r="E150"/>
      <c r="F150"/>
      <c r="G150"/>
      <c r="H150"/>
      <c r="I150"/>
    </row>
    <row r="151" spans="1:9" x14ac:dyDescent="0.25">
      <c r="A151" s="7"/>
      <c r="B151"/>
      <c r="C151"/>
      <c r="D151"/>
      <c r="E151"/>
      <c r="F151"/>
      <c r="G151"/>
      <c r="H151"/>
      <c r="I151"/>
    </row>
    <row r="152" spans="1:9" x14ac:dyDescent="0.25">
      <c r="A152" s="7"/>
      <c r="B152"/>
      <c r="C152"/>
      <c r="D152"/>
      <c r="E152"/>
      <c r="F152"/>
      <c r="G152"/>
      <c r="H152"/>
      <c r="I152"/>
    </row>
    <row r="153" spans="1:9" x14ac:dyDescent="0.25">
      <c r="A153" s="7"/>
      <c r="B153"/>
      <c r="C153"/>
      <c r="D153"/>
      <c r="E153"/>
      <c r="F153"/>
      <c r="G153"/>
      <c r="H153"/>
      <c r="I153"/>
    </row>
    <row r="154" spans="1:9" x14ac:dyDescent="0.25">
      <c r="A154" s="7"/>
      <c r="B154"/>
      <c r="C154"/>
      <c r="D154"/>
      <c r="E154"/>
      <c r="F154"/>
      <c r="G154"/>
      <c r="H154"/>
      <c r="I154"/>
    </row>
    <row r="155" spans="1:9" x14ac:dyDescent="0.25">
      <c r="A155" s="7"/>
      <c r="B155"/>
      <c r="C155"/>
      <c r="D155"/>
      <c r="E155"/>
      <c r="F155"/>
      <c r="G155"/>
      <c r="H155"/>
      <c r="I155"/>
    </row>
    <row r="156" spans="1:9" x14ac:dyDescent="0.25">
      <c r="A156" s="7"/>
      <c r="B156"/>
      <c r="C156"/>
      <c r="D156"/>
      <c r="E156"/>
      <c r="F156"/>
      <c r="G156"/>
      <c r="H156"/>
      <c r="I156"/>
    </row>
    <row r="157" spans="1:9" x14ac:dyDescent="0.25">
      <c r="A157" s="7"/>
      <c r="B157"/>
      <c r="C157"/>
      <c r="D157"/>
      <c r="E157"/>
      <c r="F157"/>
      <c r="G157"/>
      <c r="H157"/>
      <c r="I157"/>
    </row>
    <row r="158" spans="1:9" x14ac:dyDescent="0.25">
      <c r="A158" s="7"/>
      <c r="B158"/>
      <c r="C158"/>
      <c r="D158"/>
      <c r="E158"/>
      <c r="F158"/>
      <c r="G158"/>
      <c r="H158"/>
      <c r="I158"/>
    </row>
    <row r="159" spans="1:9" x14ac:dyDescent="0.25">
      <c r="A159" s="7"/>
      <c r="B159"/>
      <c r="C159"/>
      <c r="D159"/>
      <c r="E159"/>
      <c r="F159"/>
      <c r="G159"/>
      <c r="H159"/>
      <c r="I159"/>
    </row>
    <row r="160" spans="1:9" x14ac:dyDescent="0.25">
      <c r="A160" s="7"/>
      <c r="B160"/>
      <c r="C160"/>
      <c r="D160"/>
      <c r="E160"/>
      <c r="F160"/>
      <c r="G160"/>
      <c r="H160"/>
      <c r="I160"/>
    </row>
    <row r="161" spans="1:9" x14ac:dyDescent="0.25">
      <c r="A161" s="7"/>
      <c r="B161"/>
      <c r="C161"/>
      <c r="D161"/>
      <c r="E161"/>
      <c r="F161"/>
      <c r="G161"/>
      <c r="H161"/>
      <c r="I161"/>
    </row>
    <row r="162" spans="1:9" x14ac:dyDescent="0.25">
      <c r="A162" s="7"/>
      <c r="B162"/>
      <c r="C162"/>
      <c r="D162"/>
      <c r="E162"/>
      <c r="F162"/>
      <c r="G162"/>
      <c r="H162"/>
      <c r="I162"/>
    </row>
    <row r="163" spans="1:9" x14ac:dyDescent="0.25">
      <c r="A163" s="7"/>
      <c r="B163"/>
      <c r="C163"/>
      <c r="D163"/>
      <c r="E163"/>
      <c r="F163"/>
      <c r="G163"/>
      <c r="H163"/>
      <c r="I163"/>
    </row>
    <row r="164" spans="1:9" x14ac:dyDescent="0.25">
      <c r="A164" s="7"/>
      <c r="B164"/>
      <c r="C164"/>
      <c r="D164"/>
      <c r="E164"/>
      <c r="F164"/>
      <c r="G164"/>
      <c r="H164"/>
      <c r="I164"/>
    </row>
    <row r="165" spans="1:9" x14ac:dyDescent="0.25">
      <c r="A165" s="7"/>
      <c r="B165"/>
      <c r="C165"/>
      <c r="D165"/>
      <c r="E165"/>
      <c r="F165"/>
      <c r="G165"/>
      <c r="H165"/>
      <c r="I165"/>
    </row>
    <row r="166" spans="1:9" x14ac:dyDescent="0.25">
      <c r="A166" s="7"/>
      <c r="B166"/>
      <c r="C166"/>
      <c r="D166"/>
      <c r="E166"/>
      <c r="F166"/>
      <c r="G166"/>
      <c r="H166"/>
      <c r="I166"/>
    </row>
    <row r="167" spans="1:9" x14ac:dyDescent="0.25">
      <c r="A167" s="7"/>
      <c r="B167"/>
      <c r="C167"/>
      <c r="D167"/>
      <c r="E167"/>
      <c r="F167"/>
      <c r="G167"/>
      <c r="H167"/>
      <c r="I167"/>
    </row>
    <row r="168" spans="1:9" x14ac:dyDescent="0.25">
      <c r="A168" s="7"/>
      <c r="B168"/>
      <c r="C168"/>
      <c r="D168"/>
      <c r="E168"/>
      <c r="F168"/>
      <c r="G168"/>
      <c r="H168"/>
      <c r="I168"/>
    </row>
    <row r="169" spans="1:9" x14ac:dyDescent="0.25">
      <c r="A169" s="7"/>
      <c r="B169"/>
      <c r="C169"/>
      <c r="D169"/>
      <c r="E169"/>
      <c r="F169"/>
      <c r="G169"/>
      <c r="H169"/>
      <c r="I169"/>
    </row>
    <row r="170" spans="1:9" x14ac:dyDescent="0.25">
      <c r="A170" s="7"/>
      <c r="B170"/>
      <c r="C170"/>
      <c r="D170"/>
      <c r="E170"/>
      <c r="F170"/>
      <c r="G170"/>
      <c r="H170"/>
      <c r="I170"/>
    </row>
    <row r="171" spans="1:9" x14ac:dyDescent="0.25">
      <c r="A171" s="7"/>
      <c r="B171"/>
      <c r="C171"/>
      <c r="D171"/>
      <c r="E171"/>
      <c r="F171"/>
      <c r="G171"/>
      <c r="H171"/>
      <c r="I171"/>
    </row>
    <row r="172" spans="1:9" x14ac:dyDescent="0.25">
      <c r="A172" s="7"/>
      <c r="B172"/>
      <c r="C172"/>
      <c r="D172"/>
      <c r="E172"/>
      <c r="F172"/>
      <c r="G172"/>
      <c r="H172"/>
      <c r="I172"/>
    </row>
    <row r="173" spans="1:9" x14ac:dyDescent="0.25">
      <c r="A173" s="7"/>
      <c r="B173"/>
      <c r="C173"/>
      <c r="D173"/>
      <c r="E173"/>
      <c r="F173"/>
      <c r="G173"/>
      <c r="H173"/>
      <c r="I173"/>
    </row>
    <row r="174" spans="1:9" x14ac:dyDescent="0.25">
      <c r="A174" s="7"/>
      <c r="B174"/>
      <c r="C174"/>
      <c r="D174"/>
      <c r="E174"/>
      <c r="F174"/>
      <c r="G174"/>
      <c r="H174"/>
      <c r="I174"/>
    </row>
    <row r="175" spans="1:9" x14ac:dyDescent="0.25">
      <c r="A175" s="7"/>
      <c r="B175"/>
      <c r="C175"/>
      <c r="D175"/>
      <c r="E175"/>
      <c r="F175"/>
      <c r="G175"/>
      <c r="H175"/>
      <c r="I175"/>
    </row>
    <row r="176" spans="1:9" x14ac:dyDescent="0.25">
      <c r="A176" s="7"/>
      <c r="B176"/>
      <c r="C176"/>
      <c r="D176"/>
      <c r="E176"/>
      <c r="F176"/>
      <c r="G176"/>
      <c r="H176"/>
      <c r="I176"/>
    </row>
    <row r="177" spans="1:9" x14ac:dyDescent="0.25">
      <c r="A177" s="7"/>
      <c r="B177"/>
      <c r="C177"/>
      <c r="D177"/>
      <c r="E177"/>
      <c r="F177"/>
      <c r="G177"/>
      <c r="H177"/>
      <c r="I177"/>
    </row>
    <row r="178" spans="1:9" x14ac:dyDescent="0.25">
      <c r="A178" s="7"/>
      <c r="B178"/>
      <c r="C178"/>
      <c r="D178"/>
      <c r="E178"/>
      <c r="F178"/>
      <c r="G178"/>
      <c r="H178"/>
      <c r="I178"/>
    </row>
    <row r="179" spans="1:9" x14ac:dyDescent="0.25">
      <c r="A179" s="7"/>
      <c r="B179"/>
      <c r="C179"/>
      <c r="D179"/>
      <c r="E179"/>
      <c r="F179"/>
      <c r="G179"/>
      <c r="H179"/>
      <c r="I179"/>
    </row>
    <row r="180" spans="1:9" x14ac:dyDescent="0.25">
      <c r="A180" s="7"/>
      <c r="B180"/>
      <c r="C180"/>
      <c r="D180"/>
      <c r="E180"/>
      <c r="F180"/>
      <c r="G180"/>
      <c r="H180"/>
      <c r="I180"/>
    </row>
    <row r="181" spans="1:9" x14ac:dyDescent="0.25">
      <c r="A181" s="7"/>
      <c r="B181"/>
      <c r="C181"/>
      <c r="D181"/>
      <c r="E181"/>
      <c r="F181"/>
      <c r="G181"/>
      <c r="H181"/>
      <c r="I181"/>
    </row>
    <row r="182" spans="1:9" x14ac:dyDescent="0.25">
      <c r="A182" s="7"/>
      <c r="B182"/>
      <c r="C182"/>
      <c r="D182"/>
      <c r="E182"/>
      <c r="F182"/>
      <c r="G182"/>
      <c r="H182"/>
      <c r="I182"/>
    </row>
    <row r="183" spans="1:9" x14ac:dyDescent="0.25">
      <c r="A183" s="7"/>
      <c r="B183"/>
      <c r="C183"/>
      <c r="D183"/>
      <c r="E183"/>
      <c r="F183"/>
      <c r="G183"/>
      <c r="H183"/>
      <c r="I183"/>
    </row>
    <row r="184" spans="1:9" x14ac:dyDescent="0.25">
      <c r="A184" s="7"/>
      <c r="B184"/>
      <c r="C184"/>
      <c r="D184"/>
      <c r="E184"/>
      <c r="F184"/>
      <c r="G184"/>
      <c r="H184"/>
      <c r="I184"/>
    </row>
    <row r="185" spans="1:9" x14ac:dyDescent="0.25">
      <c r="A185" s="7"/>
      <c r="B185"/>
      <c r="C185"/>
      <c r="D185"/>
      <c r="E185"/>
      <c r="F185"/>
      <c r="G185"/>
      <c r="H185"/>
      <c r="I185"/>
    </row>
    <row r="186" spans="1:9" x14ac:dyDescent="0.25">
      <c r="A186" s="7"/>
      <c r="B186"/>
      <c r="C186"/>
      <c r="D186"/>
      <c r="E186"/>
      <c r="F186"/>
      <c r="G186"/>
      <c r="H186"/>
      <c r="I186"/>
    </row>
    <row r="187" spans="1:9" x14ac:dyDescent="0.25">
      <c r="A187" s="7"/>
      <c r="B187"/>
      <c r="C187"/>
      <c r="D187"/>
      <c r="E187"/>
      <c r="F187"/>
      <c r="G187"/>
      <c r="H187"/>
      <c r="I187"/>
    </row>
    <row r="188" spans="1:9" x14ac:dyDescent="0.25">
      <c r="A188" s="7"/>
      <c r="B188"/>
      <c r="C188"/>
      <c r="D188"/>
      <c r="E188"/>
      <c r="F188"/>
      <c r="G188"/>
      <c r="H188"/>
      <c r="I188"/>
    </row>
    <row r="189" spans="1:9" x14ac:dyDescent="0.25">
      <c r="A189" s="7"/>
      <c r="B189"/>
      <c r="C189"/>
      <c r="D189"/>
      <c r="E189"/>
      <c r="F189"/>
      <c r="G189"/>
      <c r="H189"/>
      <c r="I189"/>
    </row>
    <row r="190" spans="1:9" x14ac:dyDescent="0.25">
      <c r="A190" s="7"/>
      <c r="B190"/>
      <c r="C190"/>
      <c r="D190"/>
      <c r="E190"/>
      <c r="F190"/>
      <c r="G190"/>
      <c r="H190"/>
      <c r="I190"/>
    </row>
    <row r="191" spans="1:9" x14ac:dyDescent="0.25">
      <c r="A191" s="7"/>
      <c r="B191"/>
      <c r="C191"/>
      <c r="D191"/>
      <c r="E191"/>
      <c r="F191"/>
      <c r="G191"/>
      <c r="H191"/>
      <c r="I191"/>
    </row>
    <row r="192" spans="1:9" x14ac:dyDescent="0.25">
      <c r="A192" s="7"/>
      <c r="B192"/>
      <c r="C192"/>
      <c r="D192"/>
      <c r="E192"/>
      <c r="F192"/>
      <c r="G192"/>
      <c r="H192"/>
      <c r="I192"/>
    </row>
    <row r="193" spans="1:9" x14ac:dyDescent="0.25">
      <c r="A193" s="7"/>
      <c r="B193"/>
      <c r="C193"/>
      <c r="D193"/>
      <c r="E193"/>
      <c r="F193"/>
      <c r="G193"/>
      <c r="H193"/>
      <c r="I193"/>
    </row>
    <row r="194" spans="1:9" x14ac:dyDescent="0.25">
      <c r="A194" s="7"/>
      <c r="B194"/>
      <c r="C194"/>
      <c r="D194"/>
      <c r="E194"/>
      <c r="F194"/>
      <c r="G194"/>
      <c r="H194"/>
      <c r="I194"/>
    </row>
    <row r="195" spans="1:9" x14ac:dyDescent="0.25">
      <c r="A195" s="7"/>
      <c r="B195"/>
      <c r="C195"/>
      <c r="D195"/>
      <c r="E195"/>
      <c r="F195"/>
      <c r="G195"/>
      <c r="H195"/>
      <c r="I195"/>
    </row>
    <row r="196" spans="1:9" x14ac:dyDescent="0.25">
      <c r="A196" s="7"/>
      <c r="B196"/>
      <c r="C196"/>
      <c r="D196"/>
      <c r="E196"/>
      <c r="F196"/>
      <c r="G196"/>
      <c r="H196"/>
      <c r="I196"/>
    </row>
    <row r="197" spans="1:9" x14ac:dyDescent="0.25">
      <c r="A197" s="7"/>
      <c r="B197"/>
      <c r="C197"/>
      <c r="D197"/>
      <c r="E197"/>
      <c r="F197"/>
      <c r="G197"/>
      <c r="H197"/>
      <c r="I197"/>
    </row>
    <row r="198" spans="1:9" x14ac:dyDescent="0.25">
      <c r="A198" s="7"/>
      <c r="B198"/>
      <c r="C198"/>
      <c r="D198"/>
      <c r="E198"/>
      <c r="F198"/>
      <c r="G198"/>
      <c r="H198"/>
      <c r="I198"/>
    </row>
    <row r="199" spans="1:9" x14ac:dyDescent="0.25">
      <c r="A199" s="7"/>
      <c r="B199"/>
      <c r="C199"/>
      <c r="D199"/>
      <c r="E199"/>
      <c r="F199"/>
      <c r="G199"/>
      <c r="H199"/>
      <c r="I199"/>
    </row>
    <row r="200" spans="1:9" x14ac:dyDescent="0.25">
      <c r="A200" s="7"/>
      <c r="B200"/>
      <c r="C200"/>
      <c r="D200"/>
      <c r="E200"/>
      <c r="F200"/>
      <c r="G200"/>
      <c r="H200"/>
      <c r="I200"/>
    </row>
    <row r="201" spans="1:9" x14ac:dyDescent="0.25">
      <c r="A201" s="7"/>
      <c r="B201"/>
      <c r="C201"/>
      <c r="D201"/>
      <c r="E201"/>
      <c r="F201"/>
      <c r="G201"/>
      <c r="H201"/>
      <c r="I201"/>
    </row>
    <row r="202" spans="1:9" x14ac:dyDescent="0.25">
      <c r="A202" s="7"/>
      <c r="B202"/>
      <c r="C202"/>
      <c r="D202"/>
      <c r="E202"/>
      <c r="F202"/>
      <c r="G202"/>
      <c r="H202"/>
      <c r="I202"/>
    </row>
    <row r="203" spans="1:9" x14ac:dyDescent="0.25">
      <c r="A203" s="7"/>
      <c r="B203"/>
      <c r="C203"/>
      <c r="D203"/>
      <c r="E203"/>
      <c r="F203"/>
      <c r="G203"/>
      <c r="H203"/>
      <c r="I203"/>
    </row>
    <row r="204" spans="1:9" x14ac:dyDescent="0.25">
      <c r="A204" s="7"/>
      <c r="B204"/>
      <c r="C204"/>
      <c r="D204"/>
      <c r="E204"/>
      <c r="F204"/>
      <c r="G204"/>
      <c r="H204"/>
      <c r="I204"/>
    </row>
    <row r="205" spans="1:9" x14ac:dyDescent="0.25">
      <c r="A205" s="7"/>
      <c r="B205"/>
      <c r="C205"/>
      <c r="D205"/>
      <c r="E205"/>
      <c r="F205"/>
      <c r="G205"/>
      <c r="H205"/>
      <c r="I205"/>
    </row>
    <row r="206" spans="1:9" x14ac:dyDescent="0.25">
      <c r="A206" s="7"/>
      <c r="B206"/>
      <c r="C206"/>
      <c r="D206"/>
      <c r="E206"/>
      <c r="F206"/>
      <c r="G206"/>
      <c r="H206"/>
      <c r="I206"/>
    </row>
    <row r="207" spans="1:9" x14ac:dyDescent="0.25">
      <c r="A207" s="7"/>
      <c r="B207"/>
      <c r="C207"/>
      <c r="D207"/>
      <c r="E207"/>
      <c r="F207"/>
      <c r="G207"/>
      <c r="H207"/>
      <c r="I207"/>
    </row>
    <row r="208" spans="1:9" x14ac:dyDescent="0.25">
      <c r="A208" s="7"/>
      <c r="B208"/>
      <c r="C208"/>
      <c r="D208"/>
      <c r="E208"/>
      <c r="F208"/>
      <c r="G208"/>
      <c r="H208"/>
      <c r="I208"/>
    </row>
    <row r="209" spans="1:9" x14ac:dyDescent="0.25">
      <c r="A209" s="7"/>
      <c r="B209"/>
      <c r="C209"/>
      <c r="D209"/>
      <c r="E209"/>
      <c r="F209"/>
      <c r="G209"/>
      <c r="H209"/>
      <c r="I209"/>
    </row>
    <row r="210" spans="1:9" x14ac:dyDescent="0.25">
      <c r="A210" s="7"/>
      <c r="B210"/>
      <c r="C210"/>
      <c r="D210"/>
      <c r="E210"/>
      <c r="F210"/>
      <c r="G210"/>
      <c r="H210"/>
      <c r="I210"/>
    </row>
    <row r="211" spans="1:9" x14ac:dyDescent="0.25">
      <c r="A211" s="7"/>
      <c r="B211"/>
      <c r="C211"/>
      <c r="D211"/>
      <c r="E211"/>
      <c r="F211"/>
      <c r="G211"/>
      <c r="H211"/>
      <c r="I211"/>
    </row>
    <row r="212" spans="1:9" x14ac:dyDescent="0.25">
      <c r="A212" s="7"/>
      <c r="B212"/>
      <c r="C212"/>
      <c r="D212"/>
      <c r="E212"/>
      <c r="F212"/>
      <c r="G212"/>
      <c r="H212"/>
      <c r="I212"/>
    </row>
    <row r="213" spans="1:9" x14ac:dyDescent="0.25">
      <c r="A213" s="7"/>
      <c r="B213"/>
      <c r="C213"/>
      <c r="D213"/>
      <c r="E213"/>
      <c r="F213"/>
      <c r="G213"/>
      <c r="H213"/>
      <c r="I213"/>
    </row>
    <row r="214" spans="1:9" x14ac:dyDescent="0.25">
      <c r="A214" s="7"/>
      <c r="B214"/>
      <c r="C214"/>
      <c r="D214"/>
      <c r="E214"/>
      <c r="F214"/>
      <c r="G214"/>
      <c r="H214"/>
      <c r="I214"/>
    </row>
    <row r="215" spans="1:9" x14ac:dyDescent="0.25">
      <c r="A215" s="7"/>
      <c r="B215"/>
      <c r="C215"/>
      <c r="D215"/>
      <c r="E215"/>
      <c r="F215"/>
      <c r="G215"/>
      <c r="H215"/>
      <c r="I215"/>
    </row>
    <row r="216" spans="1:9" x14ac:dyDescent="0.25">
      <c r="A216" s="7"/>
      <c r="B216"/>
      <c r="C216"/>
      <c r="D216"/>
      <c r="E216"/>
      <c r="F216"/>
      <c r="G216"/>
      <c r="H216"/>
      <c r="I216"/>
    </row>
    <row r="217" spans="1:9" x14ac:dyDescent="0.25">
      <c r="A217" s="7"/>
      <c r="B217"/>
      <c r="C217"/>
      <c r="D217"/>
      <c r="E217"/>
      <c r="F217"/>
      <c r="G217"/>
      <c r="H217"/>
      <c r="I217"/>
    </row>
    <row r="218" spans="1:9" x14ac:dyDescent="0.25">
      <c r="A218" s="7"/>
      <c r="B218"/>
      <c r="C218"/>
      <c r="D218"/>
      <c r="E218"/>
      <c r="F218"/>
      <c r="G218"/>
      <c r="H218"/>
      <c r="I218"/>
    </row>
    <row r="219" spans="1:9" x14ac:dyDescent="0.25">
      <c r="A219" s="7"/>
      <c r="B219"/>
      <c r="C219"/>
      <c r="D219"/>
      <c r="E219"/>
      <c r="F219"/>
      <c r="G219"/>
      <c r="H219"/>
      <c r="I219"/>
    </row>
    <row r="220" spans="1:9" x14ac:dyDescent="0.25">
      <c r="A220" s="7"/>
      <c r="B220"/>
      <c r="C220"/>
      <c r="D220"/>
      <c r="E220"/>
      <c r="F220"/>
      <c r="G220"/>
      <c r="H220"/>
      <c r="I220"/>
    </row>
    <row r="221" spans="1:9" x14ac:dyDescent="0.25">
      <c r="A221" s="7"/>
      <c r="B221"/>
      <c r="C221"/>
      <c r="D221"/>
      <c r="E221"/>
      <c r="F221"/>
      <c r="G221"/>
      <c r="H221"/>
      <c r="I221"/>
    </row>
    <row r="222" spans="1:9" x14ac:dyDescent="0.25">
      <c r="A222" s="7"/>
      <c r="B222"/>
      <c r="C222"/>
      <c r="D222"/>
      <c r="E222"/>
      <c r="F222"/>
      <c r="G222"/>
      <c r="H222"/>
      <c r="I222"/>
    </row>
    <row r="223" spans="1:9" x14ac:dyDescent="0.25">
      <c r="A223" s="7"/>
      <c r="B223"/>
      <c r="C223"/>
      <c r="D223"/>
      <c r="E223"/>
      <c r="F223"/>
      <c r="G223"/>
      <c r="H223"/>
      <c r="I223"/>
    </row>
    <row r="224" spans="1:9" x14ac:dyDescent="0.25">
      <c r="A224" s="7"/>
      <c r="B224"/>
      <c r="C224"/>
      <c r="D224"/>
      <c r="E224"/>
      <c r="F224"/>
      <c r="G224"/>
      <c r="H224"/>
      <c r="I224"/>
    </row>
    <row r="225" spans="1:9" x14ac:dyDescent="0.25">
      <c r="A225" s="7"/>
      <c r="B225"/>
      <c r="C225"/>
      <c r="D225"/>
      <c r="E225"/>
      <c r="F225"/>
      <c r="G225"/>
      <c r="H225"/>
      <c r="I225"/>
    </row>
    <row r="226" spans="1:9" x14ac:dyDescent="0.25">
      <c r="A226" s="7"/>
      <c r="B226"/>
      <c r="C226"/>
      <c r="D226"/>
      <c r="E226"/>
      <c r="F226"/>
      <c r="G226"/>
      <c r="H226"/>
      <c r="I226"/>
    </row>
    <row r="227" spans="1:9" x14ac:dyDescent="0.25">
      <c r="A227" s="7"/>
      <c r="B227"/>
      <c r="C227"/>
      <c r="D227"/>
      <c r="E227"/>
      <c r="F227"/>
      <c r="G227"/>
      <c r="H227"/>
      <c r="I227"/>
    </row>
    <row r="228" spans="1:9" x14ac:dyDescent="0.25">
      <c r="A228" s="7"/>
      <c r="B228"/>
      <c r="C228"/>
      <c r="D228"/>
      <c r="E228"/>
      <c r="F228"/>
      <c r="G228"/>
      <c r="H228"/>
      <c r="I228"/>
    </row>
    <row r="229" spans="1:9" x14ac:dyDescent="0.25">
      <c r="A229" s="7"/>
      <c r="B229"/>
      <c r="C229"/>
      <c r="D229"/>
      <c r="E229"/>
      <c r="F229"/>
      <c r="G229"/>
      <c r="H229"/>
      <c r="I229"/>
    </row>
    <row r="230" spans="1:9" x14ac:dyDescent="0.25">
      <c r="A230" s="7"/>
      <c r="B230"/>
      <c r="C230"/>
      <c r="D230"/>
      <c r="E230"/>
      <c r="F230"/>
      <c r="G230"/>
      <c r="H230"/>
      <c r="I230"/>
    </row>
    <row r="231" spans="1:9" x14ac:dyDescent="0.25">
      <c r="A231" s="7"/>
      <c r="B231"/>
      <c r="C231"/>
      <c r="D231"/>
      <c r="E231"/>
      <c r="F231"/>
      <c r="G231"/>
      <c r="H231"/>
      <c r="I231"/>
    </row>
    <row r="232" spans="1:9" x14ac:dyDescent="0.25">
      <c r="A232" s="7"/>
      <c r="B232"/>
      <c r="C232"/>
      <c r="D232"/>
      <c r="E232"/>
      <c r="F232"/>
      <c r="G232"/>
      <c r="H232"/>
      <c r="I232"/>
    </row>
    <row r="233" spans="1:9" x14ac:dyDescent="0.25">
      <c r="A233" s="7"/>
      <c r="B233"/>
      <c r="C233"/>
      <c r="D233"/>
      <c r="E233"/>
      <c r="F233"/>
      <c r="G233"/>
      <c r="H233"/>
      <c r="I233"/>
    </row>
    <row r="234" spans="1:9" x14ac:dyDescent="0.25">
      <c r="A234" s="7"/>
      <c r="B234"/>
      <c r="C234"/>
      <c r="D234"/>
      <c r="E234"/>
      <c r="F234"/>
      <c r="G234"/>
      <c r="H234"/>
      <c r="I234"/>
    </row>
    <row r="235" spans="1:9" x14ac:dyDescent="0.25">
      <c r="A235" s="7"/>
      <c r="B235"/>
      <c r="C235"/>
      <c r="D235"/>
      <c r="E235"/>
      <c r="F235"/>
      <c r="G235"/>
      <c r="H235"/>
      <c r="I235"/>
    </row>
    <row r="236" spans="1:9" x14ac:dyDescent="0.25">
      <c r="A236" s="7"/>
      <c r="B236"/>
      <c r="C236"/>
      <c r="D236"/>
      <c r="E236"/>
      <c r="F236"/>
      <c r="G236"/>
      <c r="H236"/>
      <c r="I236"/>
    </row>
  </sheetData>
  <mergeCells count="2">
    <mergeCell ref="A2:A3"/>
    <mergeCell ref="B2:C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934A405FB3174B9256CC8494366343" ma:contentTypeVersion="11" ma:contentTypeDescription="Create a new document." ma:contentTypeScope="" ma:versionID="ad06e370fb5c326e17ce5472fbe75966">
  <xsd:schema xmlns:xsd="http://www.w3.org/2001/XMLSchema" xmlns:xs="http://www.w3.org/2001/XMLSchema" xmlns:p="http://schemas.microsoft.com/office/2006/metadata/properties" xmlns:ns2="d0ad26e6-3719-44e0-ab35-13532ab38769" xmlns:ns3="b5b2dbc4-238e-4afd-8f35-f09a881f2618" targetNamespace="http://schemas.microsoft.com/office/2006/metadata/properties" ma:root="true" ma:fieldsID="94ba9a72e411c9477ffc89790f00b3fb" ns2:_="" ns3:_="">
    <xsd:import namespace="d0ad26e6-3719-44e0-ab35-13532ab38769"/>
    <xsd:import namespace="b5b2dbc4-238e-4afd-8f35-f09a881f26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ad26e6-3719-44e0-ab35-13532ab387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1c7f061-0c11-4a68-b649-64946a8812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b2dbc4-238e-4afd-8f35-f09a881f261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3b097a3-396f-4427-bbce-24179caf43f4}" ma:internalName="TaxCatchAll" ma:showField="CatchAllData" ma:web="b5b2dbc4-238e-4afd-8f35-f09a881f26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5b2dbc4-238e-4afd-8f35-f09a881f2618" xsi:nil="true"/>
    <lcf76f155ced4ddcb4097134ff3c332f xmlns="d0ad26e6-3719-44e0-ab35-13532ab3876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4E7F67-0F2C-4748-992D-48A2E0316C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ad26e6-3719-44e0-ab35-13532ab38769"/>
    <ds:schemaRef ds:uri="b5b2dbc4-238e-4afd-8f35-f09a881f26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049394-0232-4634-A933-D8BB41FA43F0}">
  <ds:schemaRefs>
    <ds:schemaRef ds:uri="http://schemas.microsoft.com/office/2006/metadata/properties"/>
    <ds:schemaRef ds:uri="http://schemas.microsoft.com/office/infopath/2007/PartnerControls"/>
    <ds:schemaRef ds:uri="b5b2dbc4-238e-4afd-8f35-f09a881f2618"/>
    <ds:schemaRef ds:uri="d0ad26e6-3719-44e0-ab35-13532ab38769"/>
  </ds:schemaRefs>
</ds:datastoreItem>
</file>

<file path=customXml/itemProps3.xml><?xml version="1.0" encoding="utf-8"?>
<ds:datastoreItem xmlns:ds="http://schemas.openxmlformats.org/officeDocument/2006/customXml" ds:itemID="{392CBD46-29DF-4699-A721-48ADF6929F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OWLS Academy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Kirsten Wood</dc:creator>
  <cp:lastModifiedBy>Kirsten Wood</cp:lastModifiedBy>
  <dcterms:created xsi:type="dcterms:W3CDTF">2026-09-21T11:23:04Z</dcterms:created>
  <dcterms:modified xsi:type="dcterms:W3CDTF">2026-09-29T09:06:37Z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0x01010091934A405FB3174B9256CC8494366343</vt:lpwstr>
  </property>
  <property fmtid="{D5CDD505-2E9C-101B-9397-08002B2CF9AE}" pid="3" name="MediaServiceImageTags">
    <vt:lpwstr/>
  </property>
</Properties>
</file>